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00" firstSheet="1" activeTab="2"/>
  </bookViews>
  <sheets>
    <sheet name="суми" sheetId="1" state="hidden" r:id="rId1"/>
    <sheet name="Приходи" sheetId="2" r:id="rId2"/>
    <sheet name="Разход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<sst xmlns="http://schemas.openxmlformats.org/spreadsheetml/2006/main" count="2129" uniqueCount="290">
  <si>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</si>
  <si>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</si>
  <si>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</si>
  <si>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</si>
  <si>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</si>
  <si>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</si>
  <si>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</si>
  <si>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</si>
  <si>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</si>
  <si>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</si>
  <si>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>Бланка стойностни показатели: Разход – Месечен отчет</t>
  </si>
  <si>
    <t/>
  </si>
  <si>
    <t>Държавни Дейности</t>
  </si>
  <si>
    <t>Дряново</t>
  </si>
  <si>
    <t>5702</t>
  </si>
  <si>
    <t>I.Имуществени данъци и неданъчни приходи</t>
  </si>
  <si>
    <t xml:space="preserve">  2. Неданъчни приходи</t>
  </si>
  <si>
    <t>Приходи и доходи от собственост</t>
  </si>
  <si>
    <t>2400</t>
  </si>
  <si>
    <t>приходи от наеми на имущество</t>
  </si>
  <si>
    <t>2405</t>
  </si>
  <si>
    <t>Други приходи</t>
  </si>
  <si>
    <t>3600</t>
  </si>
  <si>
    <t>получени други застрахователни обезщетения</t>
  </si>
  <si>
    <t>3612</t>
  </si>
  <si>
    <t>Внесени ДДС и други данъци върху продажбите</t>
  </si>
  <si>
    <t>3700</t>
  </si>
  <si>
    <t>внесен данък върху приходите от стопанска дейност на бюджетните предприятия (-)</t>
  </si>
  <si>
    <t>3702</t>
  </si>
  <si>
    <t>Помощи и дарения от страната</t>
  </si>
  <si>
    <t>4500</t>
  </si>
  <si>
    <t>текущи помощи и дарения от страната</t>
  </si>
  <si>
    <t>4501</t>
  </si>
  <si>
    <t>Всичко -   2. Неданъчни приходи:</t>
  </si>
  <si>
    <t>Всичко – I.Имуществени данъци и неданъчни приходи:</t>
  </si>
  <si>
    <t>III. Трансфери</t>
  </si>
  <si>
    <t>Трансфери между бюджета на бюджетната организация и ЦБ (нето)</t>
  </si>
  <si>
    <t>3100</t>
  </si>
  <si>
    <t>обща субсидия и други трансфери за държавни дейности от ЦБ за общини (+)</t>
  </si>
  <si>
    <t>3111</t>
  </si>
  <si>
    <t>получени от общини трансфери за други целеви разходи от ЦБ чрез  кодовете в СЕБРА 488 001 ххх-х</t>
  </si>
  <si>
    <t>3118</t>
  </si>
  <si>
    <t>възстановени трансфери за ЦБ (-)</t>
  </si>
  <si>
    <t>3120</t>
  </si>
  <si>
    <t>получени от общини трансфери за други целеви разходи от ЦБ чрез кодове в СЕБРА 488 002 ххх-х</t>
  </si>
  <si>
    <t>3128</t>
  </si>
  <si>
    <t>Трансфери между бюджети (нето)</t>
  </si>
  <si>
    <t>6100</t>
  </si>
  <si>
    <t>трансфери между бюджети - получени трансфери (+)</t>
  </si>
  <si>
    <t>6101</t>
  </si>
  <si>
    <t>трансфери от МТСП по програми за осигуряване на заетост (+/-)</t>
  </si>
  <si>
    <t>6105</t>
  </si>
  <si>
    <t>вътрешни трансфери в системата на първостепенния разпоредител (+/-)</t>
  </si>
  <si>
    <t>6109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</si>
  <si>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</si>
  <si>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</si>
  <si>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</si>
  <si>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</si>
  <si>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Всичко - III. Трансфери:</t>
  </si>
  <si>
    <t>IV. Временни безлихвени заеми</t>
  </si>
  <si>
    <t>Временни безлихвени заеми между бюджети и сметки за средствата от Европейския съюз (нето)</t>
  </si>
  <si>
    <t>7600</t>
  </si>
  <si>
    <t>Всичко - IV. Временни безлихвени заеми:</t>
  </si>
  <si>
    <t>V. Операции с финансови активи и пасиви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</si>
  <si>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</si>
  <si>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</si>
  <si>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бюджети по държавния бюджет (+/-)</t>
  </si>
  <si>
    <t>8802</t>
  </si>
  <si>
    <t>събрани средства и извършени плащания от/за сметки за средствата от Европейския съюз (+/-)</t>
  </si>
  <si>
    <t>8803</t>
  </si>
  <si>
    <t>Друго финансиране - нето(+/-)</t>
  </si>
  <si>
    <t>9300</t>
  </si>
  <si>
    <t>чужди средства от други лица (небюджетни предприятия и физически лица) (+/-)</t>
  </si>
  <si>
    <t>9310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</si>
  <si>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</si>
  <si>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</si>
  <si>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левове по сметки от предходния период (+)</t>
  </si>
  <si>
    <t>9501</t>
  </si>
  <si>
    <t>наличност в левове по сметки в края на периода (-)</t>
  </si>
  <si>
    <t>9507</t>
  </si>
  <si>
    <t>Всичко - V. Операции с финансови активи и пасиви: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</si>
  <si>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</si>
  <si>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</si>
  <si>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</si>
  <si>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</si>
  <si>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</si>
  <si>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</si>
  <si>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</si>
  <si>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</si>
  <si>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</si>
  <si>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</si>
  <si>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</si>
  <si>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</si>
  <si>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</si>
  <si>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</si>
  <si>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</si>
  <si>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</si>
  <si>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</si>
  <si>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</si>
  <si>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</si>
  <si>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</si>
  <si>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материали</t>
  </si>
  <si>
    <t>1015</t>
  </si>
  <si>
    <t>вода, горива и енергия</t>
  </si>
  <si>
    <t>1016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</si>
  <si>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</si>
  <si>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</si>
  <si>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</si>
  <si>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</si>
  <si>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</si>
  <si>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</si>
  <si>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</si>
  <si>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заплати и възнаграждения на персонала нает по служебни правоотношения</t>
  </si>
  <si>
    <t>0102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</si>
  <si>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</si>
  <si>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</si>
  <si>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</si>
  <si>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</si>
  <si>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</si>
  <si>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</si>
  <si>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разходи за външни услуги</t>
  </si>
  <si>
    <t>1020</t>
  </si>
  <si>
    <t>други финансови услуги</t>
  </si>
  <si>
    <t>1069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</si>
  <si>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</si>
  <si>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</si>
  <si>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</si>
  <si>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</si>
  <si>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Капиталови разходи</t>
  </si>
  <si>
    <t>Основен ремонт на дълготрайни материални активи</t>
  </si>
  <si>
    <t>5100</t>
  </si>
  <si>
    <t>Всичко - Капиталови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</si>
  <si>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</si>
  <si>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</si>
  <si>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</si>
  <si>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</si>
  <si>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А) Отбрана</t>
  </si>
  <si>
    <t>219 Други дейности по отбраната</t>
  </si>
  <si>
    <t>Придобиване на дълготрайни материални активи</t>
  </si>
  <si>
    <t>5200</t>
  </si>
  <si>
    <t>придобиване на компютри и хардуер</t>
  </si>
  <si>
    <t>5201</t>
  </si>
  <si>
    <t>придобиване на друго оборудване, машини и съоръжения</t>
  </si>
  <si>
    <t>5203</t>
  </si>
  <si>
    <t>Всичко - 219 Други дейности по отбраната:</t>
  </si>
  <si>
    <t>Всичко - Група А) Отбрана:</t>
  </si>
  <si>
    <t>Група Б) Полиция, вътрешен ред и сигурност</t>
  </si>
  <si>
    <t>239 Други дейности по вътрешната сигурност</t>
  </si>
  <si>
    <t>за персонала по извънтрудови правоотношения</t>
  </si>
  <si>
    <t>0202</t>
  </si>
  <si>
    <t>текущ ремонт</t>
  </si>
  <si>
    <t>1030</t>
  </si>
  <si>
    <t>други разходи, некласифицирани в другите параграфи и подпараграфи</t>
  </si>
  <si>
    <t>1098</t>
  </si>
  <si>
    <t>Всичко - 239 Други дейности по вътрешната сигурност:</t>
  </si>
  <si>
    <t>Всичко - Група Б) Полиция, вътрешен ред и сигурност: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</si>
  <si>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</si>
  <si>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</si>
  <si>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разходи за застраховки</t>
  </si>
  <si>
    <t>1062</t>
  </si>
  <si>
    <t>Всичко - 282 Отбранително-мобилизационна подготовка, поддържане на запаси и мощности:</t>
  </si>
  <si>
    <t>284 Ликвидиране на последици от стихийни бедствия и производствени аварии</t>
  </si>
  <si>
    <t>Всичко - 284 Ликвидиране на последици от стихийни бедствия и производствени аварии:</t>
  </si>
  <si>
    <t>285 Доброволни формирования за защита при бедствия</t>
  </si>
  <si>
    <t>Всичко - 285 Доброволни формирования за защита при бедствия: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</si>
  <si>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</si>
  <si>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</si>
  <si>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</si>
  <si>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>осигурителни вноски от работодатели за Учителския пенсионен фонд (УчПФ)</t>
  </si>
  <si>
    <t>0552</t>
  </si>
  <si>
    <t>учебни и научно-изследователски разходи и книги за библиотеките</t>
  </si>
  <si>
    <t>1014</t>
  </si>
  <si>
    <t>командировки в страната</t>
  </si>
  <si>
    <t>1051</t>
  </si>
  <si>
    <t>Всичко - 311 Детски градини:</t>
  </si>
  <si>
    <t>322 Неспециализирани училища, без професионални гимназии</t>
  </si>
  <si>
    <t>постелен инвентар и облекло</t>
  </si>
  <si>
    <t>1013</t>
  </si>
  <si>
    <t>платени общински данъци, такси, наказателни лихви и административни санкции</t>
  </si>
  <si>
    <t>1981</t>
  </si>
  <si>
    <t>Стипендии</t>
  </si>
  <si>
    <t>4000</t>
  </si>
  <si>
    <t>Всичко - 322 Неспециализирани училища, без професионални гимназии:</t>
  </si>
  <si>
    <t>Всичко - 326 Професионални гимназии и паралелки за професионална подготовка:</t>
  </si>
  <si>
    <t>338 Ресурсно подпомагане</t>
  </si>
  <si>
    <t>Всичко - 338 Ресурсно подпомагане:</t>
  </si>
  <si>
    <t>369 Други дейности за младежта</t>
  </si>
  <si>
    <t>Всичко - 369 Други дейности за младежта:</t>
  </si>
  <si>
    <t>389 Други дейности по образованието</t>
  </si>
  <si>
    <t>Всичко - 389 Други дейности по образованието:</t>
  </si>
  <si>
    <t>Всичко - 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</si>
  <si>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</si>
  <si>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</si>
  <si>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</si>
  <si>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придобиване на стопански инвентар</t>
  </si>
  <si>
    <t>5205</t>
  </si>
  <si>
    <t>Всичко - 431 Детски ясли, детски кухни и яслени групи в детска градина:</t>
  </si>
  <si>
    <t>медикаменти</t>
  </si>
  <si>
    <t>1012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</si>
  <si>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</si>
  <si>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</si>
  <si>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</si>
  <si>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</si>
  <si>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</si>
  <si>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</si>
  <si>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524 Домашен социален патронаж</t>
  </si>
  <si>
    <t>Всичко - 524 Домашен социален патронаж:</t>
  </si>
  <si>
    <t>526 Центрове за обществена подкрепа</t>
  </si>
  <si>
    <t>Всичко - 526 Центрове за обществена подкрепа:</t>
  </si>
  <si>
    <t>532 Програми за временна заетост</t>
  </si>
  <si>
    <t>Текущи трансфери, обезщетения и помощи за домакинствата</t>
  </si>
  <si>
    <t>4200</t>
  </si>
  <si>
    <t>обезщетения и помощи по социалното подпомагане</t>
  </si>
  <si>
    <t>4202</t>
  </si>
  <si>
    <t>Всичко - 532 Програми за временна заетост:</t>
  </si>
  <si>
    <t>533 Други програми и дейности за осигуряване на заетост</t>
  </si>
  <si>
    <t>Всичко - 533 Други програми и дейности за осигуряване 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</si>
  <si>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</si>
  <si>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</si>
  <si>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</si>
  <si>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</si>
  <si>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541 Домове за пълнолетни лица с увреждания</t>
  </si>
  <si>
    <t>придобиване на транспортни средства</t>
  </si>
  <si>
    <t>5204</t>
  </si>
  <si>
    <t>придобиване на други ДМА</t>
  </si>
  <si>
    <t>5219</t>
  </si>
  <si>
    <t>Всичко - 541 Домове за пълнолетни лица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</si>
  <si>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</si>
  <si>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</si>
  <si>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</si>
  <si>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</si>
  <si>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</si>
  <si>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</si>
  <si>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</si>
  <si>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</si>
  <si>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</si>
  <si>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</si>
  <si>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</si>
  <si>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други текущи трансфери за домакинствата</t>
  </si>
  <si>
    <t>4219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</si>
  <si>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</si>
  <si>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</si>
  <si>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</si>
  <si>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</si>
  <si>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</si>
  <si>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</si>
  <si>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</si>
  <si>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</si>
  <si>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</si>
  <si>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</si>
  <si>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</t>
  </si>
  <si>
    <t>Субсидии и други текущи трансфери за юридически лица с нестопанска цел</t>
  </si>
  <si>
    <t>Всичко - Субсидии: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</si>
  <si>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</si>
  <si>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</si>
  <si>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Всичко - 739 Музеи, худ. галерии, паметници на културата и етногр. комплекси с национален и регионален харакер: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</si>
  <si>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</si>
  <si>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</si>
  <si>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</si>
  <si>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</si>
  <si>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</si>
  <si>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</si>
  <si>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</si>
  <si>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</si>
  <si>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</si>
  <si>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</si>
  <si>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</si>
  <si>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</si>
  <si>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</si>
  <si>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</si>
  <si>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</si>
  <si>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</si>
  <si>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</si>
  <si>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</si>
  <si>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Рекапитулация по функции: Разход</t>
  </si>
  <si>
    <t>Рекапитулация по групи: Разход</t>
  </si>
  <si>
    <t>постелен инвентари облекло</t>
  </si>
  <si>
    <t>326 Професионални гимназии и паралелки за професионална подготовка !!!</t>
  </si>
  <si>
    <t>311 Детски градини (само ОбА + преходен остатък )</t>
  </si>
  <si>
    <t>437 Здравен кабинет в детски градини и училища ( само ОбА - фелшер )</t>
  </si>
  <si>
    <t>вноски за допълнително задължително осигуряване</t>
  </si>
  <si>
    <t>ОБЩИНА ДРЯНОВО</t>
  </si>
  <si>
    <t xml:space="preserve"> Бланка стойностни показатели: Приход Приложение №10</t>
  </si>
  <si>
    <t xml:space="preserve"> Бланка стойностни показатели: Разход  Приложение №10</t>
  </si>
  <si>
    <t>Директор на Дирекция МДТБФ:                                                          Кмет: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</si>
  <si>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</si>
  <si>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</t>
  </si>
  <si>
    <t xml:space="preserve">                                                                             /К. Димитров/                                            /Т. Панчев/         </t>
  </si>
  <si>
    <t>Директор на Дирекция МДТБФ:                                                    Кмет:</t>
  </si>
  <si>
    <t xml:space="preserve">                                                            /К. Димитров/                                  /Т. Панчев/         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</si>
</sst>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5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15"/>
    </xf>
    <xf numFmtId="164" fontId="3" fillId="0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5"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164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 indent="15"/>
    </xf>
    <xf numFmtId="0" fontId="3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left" vertical="center" indent="15"/>
    </xf>
    <xf numFmtId="0" fontId="3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13.7109375" style="0" customWidth="1"/>
  </cols>
  <sheetData>
    <row r="1" spans="1:11" ht="16.5" customHeight="1">
      <c r="A1" s="1"/>
      <c r="B1" s="2">
        <f>SUM(B2:B29)</f>
        <v>13274982</v>
      </c>
      <c r="C1" s="2">
        <f>SUM(C2:C29)</f>
        <v>11784829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>
        <v>3500</v>
      </c>
      <c r="C2" s="4">
        <v>2701</v>
      </c>
      <c r="D2" s="5"/>
      <c r="E2" s="5"/>
      <c r="F2" s="5"/>
      <c r="G2" s="6"/>
      <c r="J2" s="6"/>
      <c r="K2" s="7"/>
    </row>
    <row r="3" spans="1:11" ht="16.5" customHeight="1">
      <c r="A3" s="3"/>
      <c r="B3" s="4">
        <v>0</v>
      </c>
      <c r="C3" s="4">
        <v>0</v>
      </c>
      <c r="D3" s="5"/>
      <c r="E3" s="5"/>
      <c r="F3" s="5"/>
      <c r="G3" s="6"/>
      <c r="J3" s="6"/>
      <c r="K3" s="7"/>
    </row>
    <row r="4" spans="1:11" ht="16.5" customHeight="1">
      <c r="A4" s="3"/>
      <c r="B4" s="4">
        <v>2249</v>
      </c>
      <c r="C4" s="4">
        <v>2249</v>
      </c>
      <c r="D4" s="5"/>
      <c r="E4" s="5"/>
      <c r="F4" s="5"/>
      <c r="G4" s="6"/>
      <c r="J4" s="6"/>
      <c r="K4" s="7"/>
    </row>
    <row r="5" spans="1:11" ht="16.5" customHeight="1">
      <c r="A5" s="3"/>
      <c r="B5" s="4">
        <v>0</v>
      </c>
      <c r="C5" s="4">
        <v>0</v>
      </c>
      <c r="D5" s="5"/>
      <c r="E5" s="5"/>
      <c r="F5" s="5"/>
      <c r="G5" s="6"/>
      <c r="J5" s="6"/>
      <c r="K5" s="7"/>
    </row>
    <row r="6" spans="1:10" ht="16.5" customHeight="1">
      <c r="A6" s="3"/>
      <c r="B6" s="4">
        <v>0</v>
      </c>
      <c r="C6" s="4">
        <v>-82</v>
      </c>
      <c r="D6" s="5"/>
      <c r="E6" s="5"/>
      <c r="F6" s="5"/>
      <c r="G6" s="6"/>
      <c r="J6" s="6"/>
    </row>
    <row r="7" spans="1:10" ht="16.5" customHeight="1">
      <c r="A7" s="3"/>
      <c r="B7" s="4">
        <v>0</v>
      </c>
      <c r="C7" s="4">
        <v>0</v>
      </c>
      <c r="D7" s="5"/>
      <c r="E7" s="5"/>
      <c r="F7" s="5"/>
      <c r="G7" s="6"/>
      <c r="J7" s="6"/>
    </row>
    <row r="8" spans="1:10" ht="16.5" customHeight="1">
      <c r="A8" s="3"/>
      <c r="B8" s="4">
        <v>10667</v>
      </c>
      <c r="C8" s="4">
        <v>10027</v>
      </c>
      <c r="D8" s="5"/>
      <c r="E8" s="5"/>
      <c r="F8" s="5"/>
      <c r="G8" s="6"/>
      <c r="J8" s="6"/>
    </row>
    <row r="9" spans="1:10" ht="16.5" customHeight="1">
      <c r="A9" s="3"/>
      <c r="B9" s="4">
        <v>0</v>
      </c>
      <c r="C9" s="4">
        <v>0</v>
      </c>
      <c r="D9" s="5"/>
      <c r="E9" s="5"/>
      <c r="F9" s="5"/>
      <c r="G9" s="6"/>
      <c r="J9" s="6"/>
    </row>
    <row r="10" spans="1:10" ht="16.5" customHeight="1">
      <c r="A10" s="3"/>
      <c r="B10" s="4">
        <v>10259281</v>
      </c>
      <c r="C10" s="4">
        <v>10222695</v>
      </c>
      <c r="D10" s="5"/>
      <c r="E10" s="5"/>
      <c r="F10" s="5"/>
      <c r="G10" s="6"/>
      <c r="J10" s="6"/>
    </row>
    <row r="11" spans="1:10" ht="16.5" customHeight="1">
      <c r="A11" s="3"/>
      <c r="B11" s="4">
        <v>0</v>
      </c>
      <c r="C11" s="4">
        <v>0</v>
      </c>
      <c r="D11" s="5"/>
      <c r="E11" s="5"/>
      <c r="F11" s="5"/>
      <c r="G11" s="6"/>
      <c r="J11" s="6"/>
    </row>
    <row r="12" spans="1:10" ht="16.5" customHeight="1">
      <c r="A12" s="3"/>
      <c r="B12" s="4">
        <v>0</v>
      </c>
      <c r="C12" s="4">
        <v>0</v>
      </c>
      <c r="D12" s="5"/>
      <c r="E12" s="5"/>
      <c r="F12" s="5"/>
      <c r="G12" s="6"/>
      <c r="J12" s="6"/>
    </row>
    <row r="13" spans="1:10" ht="16.5" customHeight="1">
      <c r="A13" s="3"/>
      <c r="B13" s="4">
        <v>0</v>
      </c>
      <c r="C13" s="4">
        <v>0</v>
      </c>
      <c r="D13" s="5"/>
      <c r="E13" s="5"/>
      <c r="F13" s="5"/>
      <c r="G13" s="6"/>
      <c r="J13" s="6"/>
    </row>
    <row r="14" spans="1:10" ht="16.5" customHeight="1">
      <c r="A14" s="3"/>
      <c r="B14" s="4">
        <v>0</v>
      </c>
      <c r="C14" s="4">
        <v>0</v>
      </c>
      <c r="D14" s="5"/>
      <c r="E14" s="5"/>
      <c r="F14" s="5"/>
      <c r="G14" s="6"/>
      <c r="J14" s="6"/>
    </row>
    <row r="15" spans="1:10" ht="16.5" customHeight="1">
      <c r="A15" s="3"/>
      <c r="B15" s="4">
        <v>1380035</v>
      </c>
      <c r="C15" s="4">
        <v>1262787</v>
      </c>
      <c r="D15" s="5"/>
      <c r="E15" s="5"/>
      <c r="F15" s="5"/>
      <c r="G15" s="6"/>
      <c r="J15" s="6"/>
    </row>
    <row r="16" spans="1:10" ht="16.5" customHeight="1">
      <c r="A16" s="3"/>
      <c r="B16" s="4">
        <v>0</v>
      </c>
      <c r="C16" s="4">
        <v>0</v>
      </c>
      <c r="D16" s="5"/>
      <c r="E16" s="5"/>
      <c r="F16" s="5"/>
      <c r="G16" s="6"/>
      <c r="J16" s="6"/>
    </row>
    <row r="17" spans="1:10" ht="16.5" customHeight="1">
      <c r="A17" s="3"/>
      <c r="B17" s="4">
        <v>0</v>
      </c>
      <c r="C17" s="4">
        <v>0</v>
      </c>
      <c r="D17" s="5"/>
      <c r="E17" s="5"/>
      <c r="F17" s="5"/>
      <c r="G17" s="6"/>
      <c r="J17" s="6"/>
    </row>
    <row r="18" spans="1:10" ht="16.5" customHeight="1">
      <c r="A18" s="3"/>
      <c r="B18" s="4">
        <v>0</v>
      </c>
      <c r="C18" s="4">
        <v>0</v>
      </c>
      <c r="D18" s="5"/>
      <c r="E18" s="5"/>
      <c r="F18" s="5"/>
      <c r="G18" s="6"/>
      <c r="J18" s="6"/>
    </row>
    <row r="19" spans="1:10" ht="16.5" customHeight="1">
      <c r="A19" s="3"/>
      <c r="B19" s="4">
        <v>0</v>
      </c>
      <c r="C19" s="4">
        <v>0</v>
      </c>
      <c r="D19" s="5"/>
      <c r="E19" s="5"/>
      <c r="F19" s="5"/>
      <c r="G19" s="6"/>
      <c r="J19" s="6"/>
    </row>
    <row r="20" spans="1:10" ht="16.5" customHeight="1">
      <c r="A20" s="3"/>
      <c r="B20" s="4">
        <v>0</v>
      </c>
      <c r="C20" s="4">
        <v>0</v>
      </c>
      <c r="D20" s="5"/>
      <c r="E20" s="5"/>
      <c r="F20" s="5"/>
      <c r="G20" s="6"/>
      <c r="J20" s="6"/>
    </row>
    <row r="21" spans="1:10" ht="16.5" customHeight="1">
      <c r="A21" s="3"/>
      <c r="B21" s="4">
        <v>2752</v>
      </c>
      <c r="C21" s="4">
        <v>2752</v>
      </c>
      <c r="D21" s="5"/>
      <c r="E21" s="5"/>
      <c r="F21" s="5"/>
      <c r="G21" s="6"/>
      <c r="J21" s="6"/>
    </row>
    <row r="22" spans="1:10" ht="16.5" customHeight="1">
      <c r="A22" s="3"/>
      <c r="B22" s="4">
        <v>-56375</v>
      </c>
      <c r="C22" s="4">
        <v>-20642</v>
      </c>
      <c r="D22" s="5"/>
      <c r="E22" s="5"/>
      <c r="F22" s="5"/>
      <c r="G22" s="6"/>
      <c r="J22" s="6"/>
    </row>
    <row r="23" spans="1:10" ht="16.5" customHeight="1">
      <c r="A23" s="3"/>
      <c r="B23" s="4">
        <v>0</v>
      </c>
      <c r="C23" s="4">
        <v>0</v>
      </c>
      <c r="D23" s="5"/>
      <c r="E23" s="5"/>
      <c r="F23" s="5"/>
      <c r="G23" s="6"/>
      <c r="J23" s="6"/>
    </row>
    <row r="24" spans="1:10" ht="16.5" customHeight="1">
      <c r="A24" s="3"/>
      <c r="B24" s="4">
        <v>0</v>
      </c>
      <c r="C24" s="4">
        <v>0</v>
      </c>
      <c r="D24" s="5"/>
      <c r="E24" s="5"/>
      <c r="F24" s="5"/>
      <c r="G24" s="6"/>
      <c r="J24" s="6"/>
    </row>
    <row r="25" spans="1:10" ht="16.5" customHeight="1">
      <c r="A25" s="3"/>
      <c r="B25" s="4">
        <v>0</v>
      </c>
      <c r="C25" s="4">
        <v>125126</v>
      </c>
      <c r="D25" s="5"/>
      <c r="E25" s="5"/>
      <c r="F25" s="5"/>
      <c r="G25" s="6"/>
      <c r="J25" s="6"/>
    </row>
    <row r="26" spans="1:10" ht="16.5" customHeight="1">
      <c r="A26" s="3"/>
      <c r="B26" s="4">
        <v>0</v>
      </c>
      <c r="C26" s="4">
        <v>0</v>
      </c>
      <c r="D26" s="5"/>
      <c r="E26" s="5"/>
      <c r="F26" s="5"/>
      <c r="G26" s="6"/>
      <c r="J26" s="6"/>
    </row>
    <row r="27" spans="1:10" ht="16.5" customHeight="1">
      <c r="A27" s="3"/>
      <c r="B27" s="4">
        <v>1672873</v>
      </c>
      <c r="C27" s="4">
        <v>177216</v>
      </c>
      <c r="D27" s="5"/>
      <c r="E27" s="5"/>
      <c r="F27" s="5"/>
      <c r="G27" s="6"/>
      <c r="J27" s="6"/>
    </row>
    <row r="28" spans="1:10" ht="16.5" customHeight="1">
      <c r="A28" s="3"/>
      <c r="B28" s="4">
        <v>0</v>
      </c>
      <c r="C28" s="4">
        <v>0</v>
      </c>
      <c r="D28" s="5"/>
      <c r="E28" s="5"/>
      <c r="F28" s="5"/>
      <c r="G28" s="6"/>
      <c r="J28" s="6"/>
    </row>
    <row r="29" spans="1:10" ht="16.5" customHeight="1">
      <c r="A29" s="3"/>
      <c r="B29" s="4">
        <v>0</v>
      </c>
      <c r="C29" s="4">
        <v>0</v>
      </c>
      <c r="D29" s="5"/>
      <c r="E29" s="5"/>
      <c r="F29" s="5"/>
      <c r="G29" s="6"/>
      <c r="J29" s="6"/>
    </row>
    <row r="30" spans="1:10" ht="16.5" customHeight="1">
      <c r="A30" s="3"/>
      <c r="B30" s="4"/>
      <c r="C30" s="4"/>
      <c r="D30" s="8"/>
      <c r="E30" s="8"/>
      <c r="F30" s="8"/>
      <c r="G30" s="6"/>
      <c r="J30" s="6"/>
    </row>
    <row r="31" spans="1:10" ht="16.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6.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ht="15.75" customHeight="1"/>
    <row r="34" ht="12.75" customHeight="1"/>
    <row r="35" ht="12.75" customHeight="1"/>
    <row r="36" ht="12.75" customHeight="1"/>
    <row r="37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52" sqref="H52"/>
    </sheetView>
  </sheetViews>
  <sheetFormatPr defaultColWidth="8.8515625" defaultRowHeight="15"/>
  <cols>
    <col min="1" max="1" width="0.13671875" style="35" customWidth="1"/>
    <col min="2" max="2" width="70.421875" style="35" customWidth="1"/>
    <col min="3" max="3" width="20.8515625" style="35" customWidth="1"/>
    <col min="4" max="4" width="20.421875" style="35" customWidth="1"/>
    <col min="5" max="6" width="20.421875" style="35" hidden="1" customWidth="1"/>
    <col min="7" max="9" width="20.421875" style="35" customWidth="1"/>
    <col min="10" max="246" width="8.8515625" style="35" customWidth="1"/>
    <col min="247" max="16384" width="8.8515625" style="36" customWidth="1"/>
  </cols>
  <sheetData>
    <row r="1" ht="3" customHeight="1">
      <c r="A1" s="56"/>
    </row>
    <row r="2" spans="1:4" ht="21.75" customHeight="1">
      <c r="A2" s="40" t="s">
        <v>12</v>
      </c>
      <c r="B2" s="61" t="s">
        <v>282</v>
      </c>
      <c r="C2" s="61"/>
      <c r="D2" s="61"/>
    </row>
    <row r="3" spans="1:4" s="58" customFormat="1" ht="18" customHeight="1">
      <c r="A3" s="57">
        <v>12</v>
      </c>
      <c r="B3" s="62" t="s">
        <v>281</v>
      </c>
      <c r="C3" s="62"/>
      <c r="D3" s="62"/>
    </row>
    <row r="4" spans="1:4" ht="16.5" customHeight="1">
      <c r="A4" s="40"/>
      <c r="B4" s="38" t="str">
        <f>IF(ISBLANK(A2),"Обща",A2)</f>
        <v>Държавни Дейности</v>
      </c>
      <c r="C4" s="39" t="s">
        <v>0</v>
      </c>
      <c r="D4" s="37" t="s">
        <v>14</v>
      </c>
    </row>
    <row r="5" spans="1:4" ht="27.75" customHeight="1">
      <c r="A5" s="40"/>
      <c r="B5" s="41" t="s">
        <v>3</v>
      </c>
      <c r="C5" s="41" t="s">
        <v>4</v>
      </c>
      <c r="D5" s="41" t="s">
        <v>5</v>
      </c>
    </row>
    <row r="6" spans="1:4" ht="16.5" customHeight="1">
      <c r="A6" s="40"/>
      <c r="B6" s="45" t="s">
        <v>15</v>
      </c>
      <c r="C6" s="43"/>
      <c r="D6" s="44"/>
    </row>
    <row r="7" spans="1:4" ht="16.5" customHeight="1">
      <c r="A7" s="40"/>
      <c r="B7" s="46" t="s">
        <v>16</v>
      </c>
      <c r="C7" s="43"/>
      <c r="D7" s="44"/>
    </row>
    <row r="8" spans="1:6" ht="16.5" customHeight="1">
      <c r="A8" s="40"/>
      <c r="B8" s="47" t="s">
        <v>17</v>
      </c>
      <c r="C8" s="48" t="s">
        <v>18</v>
      </c>
      <c r="D8" s="49">
        <v>1095</v>
      </c>
      <c r="E8" s="35">
        <v>3500</v>
      </c>
      <c r="F8" s="35">
        <v>2701</v>
      </c>
    </row>
    <row r="9" spans="1:8" ht="16.5" customHeight="1">
      <c r="A9" s="40"/>
      <c r="B9" s="47" t="s">
        <v>19</v>
      </c>
      <c r="C9" s="50" t="s">
        <v>20</v>
      </c>
      <c r="D9" s="51">
        <v>1995</v>
      </c>
      <c r="E9" s="35">
        <v>0</v>
      </c>
      <c r="F9" s="35">
        <v>0</v>
      </c>
      <c r="G9" s="52"/>
      <c r="H9" s="52"/>
    </row>
    <row r="10" spans="1:6" ht="16.5" customHeight="1">
      <c r="A10" s="40"/>
      <c r="B10" s="47" t="s">
        <v>21</v>
      </c>
      <c r="C10" s="48" t="s">
        <v>22</v>
      </c>
      <c r="D10" s="49">
        <f>D11+D12</f>
        <v>0</v>
      </c>
      <c r="E10" s="35">
        <v>2249</v>
      </c>
      <c r="F10" s="35">
        <v>2249</v>
      </c>
    </row>
    <row r="11" spans="1:6" ht="16.5" customHeight="1">
      <c r="A11" s="40"/>
      <c r="B11" s="47" t="s">
        <v>23</v>
      </c>
      <c r="C11" s="50" t="s">
        <v>24</v>
      </c>
      <c r="D11" s="51">
        <v>0</v>
      </c>
      <c r="E11" s="35">
        <v>0</v>
      </c>
      <c r="F11" s="35">
        <v>0</v>
      </c>
    </row>
    <row r="12" spans="1:4" ht="16.5" customHeight="1">
      <c r="A12" s="40"/>
      <c r="B12" s="47"/>
      <c r="C12" s="50">
        <v>3619</v>
      </c>
      <c r="D12" s="51"/>
    </row>
    <row r="13" spans="1:6" ht="16.5" customHeight="1">
      <c r="A13" s="40"/>
      <c r="B13" s="47" t="s">
        <v>25</v>
      </c>
      <c r="C13" s="48" t="s">
        <v>26</v>
      </c>
      <c r="D13" s="49">
        <v>0</v>
      </c>
      <c r="E13" s="35">
        <v>0</v>
      </c>
      <c r="F13" s="35">
        <v>-82</v>
      </c>
    </row>
    <row r="14" spans="1:6" ht="16.5" customHeight="1">
      <c r="A14" s="40"/>
      <c r="B14" s="47" t="s">
        <v>27</v>
      </c>
      <c r="C14" s="50" t="s">
        <v>28</v>
      </c>
      <c r="D14" s="51">
        <v>0</v>
      </c>
      <c r="E14" s="35">
        <v>0</v>
      </c>
      <c r="F14" s="35">
        <v>0</v>
      </c>
    </row>
    <row r="15" spans="1:6" ht="16.5" customHeight="1">
      <c r="A15" s="40"/>
      <c r="B15" s="47" t="s">
        <v>29</v>
      </c>
      <c r="C15" s="48" t="s">
        <v>30</v>
      </c>
      <c r="D15" s="49">
        <v>3000</v>
      </c>
      <c r="E15" s="35">
        <v>10667</v>
      </c>
      <c r="F15" s="35">
        <v>10027</v>
      </c>
    </row>
    <row r="16" spans="1:6" ht="16.5" customHeight="1">
      <c r="A16" s="40"/>
      <c r="B16" s="47" t="s">
        <v>31</v>
      </c>
      <c r="C16" s="50" t="s">
        <v>32</v>
      </c>
      <c r="D16" s="51">
        <v>3000</v>
      </c>
      <c r="E16" s="35">
        <v>0</v>
      </c>
      <c r="F16" s="35">
        <v>0</v>
      </c>
    </row>
    <row r="17" spans="1:4" ht="16.5" customHeight="1">
      <c r="A17" s="40"/>
      <c r="B17" s="60" t="s">
        <v>33</v>
      </c>
      <c r="C17" s="60"/>
      <c r="D17" s="49">
        <f>D8+D10+D15</f>
        <v>4095</v>
      </c>
    </row>
    <row r="18" spans="1:8" ht="16.5" customHeight="1">
      <c r="A18" s="40"/>
      <c r="B18" s="42"/>
      <c r="C18" s="43"/>
      <c r="D18" s="53"/>
      <c r="G18" s="52"/>
      <c r="H18" s="52"/>
    </row>
    <row r="19" spans="1:8" ht="16.5" customHeight="1">
      <c r="A19" s="40"/>
      <c r="B19" s="60" t="s">
        <v>34</v>
      </c>
      <c r="C19" s="60"/>
      <c r="D19" s="49">
        <f>SUM(D17)</f>
        <v>4095</v>
      </c>
      <c r="G19" s="59"/>
      <c r="H19" s="59"/>
    </row>
    <row r="20" spans="1:4" ht="16.5" customHeight="1">
      <c r="A20" s="40"/>
      <c r="B20" s="42"/>
      <c r="C20" s="43"/>
      <c r="D20" s="44"/>
    </row>
    <row r="21" spans="1:4" ht="16.5" customHeight="1">
      <c r="A21" s="40"/>
      <c r="B21" s="45" t="s">
        <v>35</v>
      </c>
      <c r="C21" s="43"/>
      <c r="D21" s="44"/>
    </row>
    <row r="22" spans="1:6" ht="16.5" customHeight="1">
      <c r="A22" s="40"/>
      <c r="B22" s="54" t="s">
        <v>36</v>
      </c>
      <c r="C22" s="48" t="s">
        <v>37</v>
      </c>
      <c r="D22" s="49">
        <f>D23+D24+D25+D26</f>
        <v>14905533</v>
      </c>
      <c r="E22" s="35">
        <v>10259281</v>
      </c>
      <c r="F22" s="35">
        <v>10222695</v>
      </c>
    </row>
    <row r="23" spans="1:6" ht="16.5" customHeight="1">
      <c r="A23" s="40"/>
      <c r="B23" s="54" t="s">
        <v>38</v>
      </c>
      <c r="C23" s="50" t="s">
        <v>39</v>
      </c>
      <c r="D23" s="51">
        <v>14905533</v>
      </c>
      <c r="E23" s="35">
        <v>0</v>
      </c>
      <c r="F23" s="35">
        <v>0</v>
      </c>
    </row>
    <row r="24" spans="1:6" ht="16.5" customHeight="1">
      <c r="A24" s="40"/>
      <c r="B24" s="54" t="s">
        <v>40</v>
      </c>
      <c r="C24" s="50" t="s">
        <v>41</v>
      </c>
      <c r="D24" s="51">
        <v>0</v>
      </c>
      <c r="E24" s="35">
        <v>0</v>
      </c>
      <c r="F24" s="35">
        <v>0</v>
      </c>
    </row>
    <row r="25" spans="1:6" ht="16.5" customHeight="1">
      <c r="A25" s="40"/>
      <c r="B25" s="54" t="s">
        <v>42</v>
      </c>
      <c r="C25" s="50" t="s">
        <v>43</v>
      </c>
      <c r="D25" s="51">
        <v>0</v>
      </c>
      <c r="E25" s="35">
        <v>0</v>
      </c>
      <c r="F25" s="35">
        <v>0</v>
      </c>
    </row>
    <row r="26" spans="1:6" ht="16.5" customHeight="1">
      <c r="A26" s="40"/>
      <c r="B26" s="54" t="s">
        <v>44</v>
      </c>
      <c r="C26" s="50" t="s">
        <v>45</v>
      </c>
      <c r="D26" s="51">
        <v>0</v>
      </c>
      <c r="E26" s="35">
        <v>0</v>
      </c>
      <c r="F26" s="35">
        <v>0</v>
      </c>
    </row>
    <row r="27" spans="1:6" ht="16.5" customHeight="1">
      <c r="A27" s="40"/>
      <c r="B27" s="54" t="s">
        <v>46</v>
      </c>
      <c r="C27" s="48" t="s">
        <v>47</v>
      </c>
      <c r="D27" s="49">
        <f>D28+D29+D30</f>
        <v>0</v>
      </c>
      <c r="E27" s="35">
        <v>1380035</v>
      </c>
      <c r="F27" s="35">
        <v>1262787</v>
      </c>
    </row>
    <row r="28" spans="1:6" ht="16.5" customHeight="1">
      <c r="A28" s="40"/>
      <c r="B28" s="54" t="s">
        <v>48</v>
      </c>
      <c r="C28" s="50" t="s">
        <v>49</v>
      </c>
      <c r="D28" s="51">
        <v>0</v>
      </c>
      <c r="E28" s="35">
        <v>0</v>
      </c>
      <c r="F28" s="35">
        <v>0</v>
      </c>
    </row>
    <row r="29" spans="1:6" ht="16.5" customHeight="1">
      <c r="A29" s="40"/>
      <c r="B29" s="54" t="s">
        <v>50</v>
      </c>
      <c r="C29" s="50" t="s">
        <v>51</v>
      </c>
      <c r="D29" s="51">
        <v>0</v>
      </c>
      <c r="E29" s="35">
        <v>0</v>
      </c>
      <c r="F29" s="35">
        <v>0</v>
      </c>
    </row>
    <row r="30" spans="1:6" ht="16.5" customHeight="1">
      <c r="A30" s="40"/>
      <c r="B30" s="54" t="s">
        <v>52</v>
      </c>
      <c r="C30" s="50" t="s">
        <v>53</v>
      </c>
      <c r="D30" s="51"/>
      <c r="E30" s="35">
        <v>0</v>
      </c>
      <c r="F30" s="35">
        <v>0</v>
      </c>
    </row>
    <row r="31" spans="1:6" ht="16.5" customHeight="1">
      <c r="A31" s="40"/>
      <c r="B31" s="54" t="s">
        <v>54</v>
      </c>
      <c r="C31" s="48" t="s">
        <v>55</v>
      </c>
      <c r="D31" s="49">
        <v>0</v>
      </c>
      <c r="E31" s="35">
        <v>0</v>
      </c>
      <c r="F31" s="35">
        <v>0</v>
      </c>
    </row>
    <row r="32" spans="1:6" ht="16.5" customHeight="1">
      <c r="A32" s="40"/>
      <c r="B32" s="54" t="s">
        <v>56</v>
      </c>
      <c r="C32" s="50" t="s">
        <v>57</v>
      </c>
      <c r="D32" s="51">
        <v>0</v>
      </c>
      <c r="E32" s="35">
        <v>0</v>
      </c>
      <c r="F32" s="35">
        <v>0</v>
      </c>
    </row>
    <row r="33" spans="1:8" ht="16.5" customHeight="1">
      <c r="A33" s="40"/>
      <c r="B33" s="60" t="s">
        <v>58</v>
      </c>
      <c r="C33" s="60"/>
      <c r="D33" s="49">
        <f>D22+D27+D31</f>
        <v>14905533</v>
      </c>
      <c r="G33" s="59"/>
      <c r="H33" s="59"/>
    </row>
    <row r="34" spans="1:4" ht="16.5" customHeight="1">
      <c r="A34" s="40"/>
      <c r="B34" s="45" t="s">
        <v>59</v>
      </c>
      <c r="C34" s="43"/>
      <c r="D34" s="44"/>
    </row>
    <row r="35" spans="1:6" ht="16.5" customHeight="1">
      <c r="A35" s="40"/>
      <c r="B35" s="54" t="s">
        <v>60</v>
      </c>
      <c r="C35" s="50" t="s">
        <v>61</v>
      </c>
      <c r="D35" s="49"/>
      <c r="E35" s="35">
        <v>2752</v>
      </c>
      <c r="F35" s="35">
        <v>2752</v>
      </c>
    </row>
    <row r="36" spans="1:8" ht="16.5" customHeight="1">
      <c r="A36" s="40"/>
      <c r="B36" s="60" t="s">
        <v>62</v>
      </c>
      <c r="C36" s="60"/>
      <c r="D36" s="49"/>
      <c r="G36" s="59"/>
      <c r="H36" s="59"/>
    </row>
    <row r="37" spans="1:4" ht="16.5" customHeight="1">
      <c r="A37" s="40"/>
      <c r="B37" s="45" t="s">
        <v>63</v>
      </c>
      <c r="C37" s="43"/>
      <c r="D37" s="44"/>
    </row>
    <row r="38" spans="1:6" ht="16.5" customHeight="1">
      <c r="A38" s="40"/>
      <c r="B38" s="54" t="s">
        <v>64</v>
      </c>
      <c r="C38" s="48" t="s">
        <v>65</v>
      </c>
      <c r="D38" s="49">
        <f>D39+D40</f>
        <v>-608</v>
      </c>
      <c r="E38" s="35">
        <v>-56375</v>
      </c>
      <c r="F38" s="35">
        <v>-20642</v>
      </c>
    </row>
    <row r="39" spans="1:6" ht="16.5" customHeight="1">
      <c r="A39" s="40"/>
      <c r="B39" s="54" t="s">
        <v>66</v>
      </c>
      <c r="C39" s="50" t="s">
        <v>67</v>
      </c>
      <c r="D39" s="51">
        <v>0</v>
      </c>
      <c r="E39" s="35">
        <v>0</v>
      </c>
      <c r="F39" s="35">
        <v>0</v>
      </c>
    </row>
    <row r="40" spans="1:6" ht="16.5" customHeight="1">
      <c r="A40" s="40"/>
      <c r="B40" s="54" t="s">
        <v>68</v>
      </c>
      <c r="C40" s="50" t="s">
        <v>69</v>
      </c>
      <c r="D40" s="51">
        <v>-608</v>
      </c>
      <c r="E40" s="35">
        <v>0</v>
      </c>
      <c r="F40" s="35">
        <v>0</v>
      </c>
    </row>
    <row r="41" spans="1:6" ht="16.5" customHeight="1">
      <c r="A41" s="40"/>
      <c r="B41" s="54" t="s">
        <v>70</v>
      </c>
      <c r="C41" s="48" t="s">
        <v>71</v>
      </c>
      <c r="D41" s="49">
        <v>0</v>
      </c>
      <c r="E41" s="35">
        <v>0</v>
      </c>
      <c r="F41" s="35">
        <v>125126</v>
      </c>
    </row>
    <row r="42" spans="1:6" ht="16.5" customHeight="1">
      <c r="A42" s="40"/>
      <c r="B42" s="54" t="s">
        <v>72</v>
      </c>
      <c r="C42" s="50" t="s">
        <v>73</v>
      </c>
      <c r="D42" s="51">
        <v>0</v>
      </c>
      <c r="E42" s="35">
        <v>0</v>
      </c>
      <c r="F42" s="35">
        <v>0</v>
      </c>
    </row>
    <row r="43" spans="1:6" ht="16.5" customHeight="1">
      <c r="A43" s="40"/>
      <c r="B43" s="54" t="s">
        <v>74</v>
      </c>
      <c r="C43" s="48" t="s">
        <v>75</v>
      </c>
      <c r="D43" s="49">
        <f>D44+D45</f>
        <v>1375009</v>
      </c>
      <c r="E43" s="35">
        <v>1672873</v>
      </c>
      <c r="F43" s="35">
        <v>177216</v>
      </c>
    </row>
    <row r="44" spans="1:6" ht="16.5" customHeight="1">
      <c r="A44" s="40"/>
      <c r="B44" s="54" t="s">
        <v>76</v>
      </c>
      <c r="C44" s="50" t="s">
        <v>77</v>
      </c>
      <c r="D44" s="51">
        <v>1375009</v>
      </c>
      <c r="E44" s="35">
        <v>0</v>
      </c>
      <c r="F44" s="35">
        <v>0</v>
      </c>
    </row>
    <row r="45" spans="1:6" ht="16.5" customHeight="1">
      <c r="A45" s="40"/>
      <c r="B45" s="54" t="s">
        <v>78</v>
      </c>
      <c r="C45" s="50" t="s">
        <v>79</v>
      </c>
      <c r="D45" s="51">
        <v>0</v>
      </c>
      <c r="E45" s="35">
        <v>0</v>
      </c>
      <c r="F45" s="35">
        <v>0</v>
      </c>
    </row>
    <row r="46" spans="1:8" ht="16.5" customHeight="1">
      <c r="A46" s="40"/>
      <c r="B46" s="60" t="s">
        <v>80</v>
      </c>
      <c r="C46" s="60"/>
      <c r="D46" s="49">
        <f>D38+D41+D43</f>
        <v>1374401</v>
      </c>
      <c r="G46" s="59"/>
      <c r="H46" s="59"/>
    </row>
    <row r="47" spans="1:4" ht="16.5" customHeight="1">
      <c r="A47" s="40"/>
      <c r="B47" s="42"/>
      <c r="C47" s="43"/>
      <c r="D47" s="44"/>
    </row>
    <row r="48" spans="1:4" ht="16.5" customHeight="1">
      <c r="A48" s="40"/>
      <c r="B48" s="55"/>
      <c r="C48" s="43" t="s">
        <v>9</v>
      </c>
      <c r="D48" s="49">
        <f>D19+D33+D36+D46</f>
        <v>16284029</v>
      </c>
    </row>
    <row r="50" ht="15">
      <c r="B50" s="35" t="s">
        <v>284</v>
      </c>
    </row>
    <row r="51" ht="15">
      <c r="B51" s="35" t="s">
        <v>287</v>
      </c>
    </row>
  </sheetData>
  <sheetProtection selectLockedCells="1" selectUnlockedCells="1"/>
  <mergeCells count="7">
    <mergeCell ref="B46:C46"/>
    <mergeCell ref="B2:D2"/>
    <mergeCell ref="B3:D3"/>
    <mergeCell ref="B17:C17"/>
    <mergeCell ref="B19:C19"/>
    <mergeCell ref="B33:C33"/>
    <mergeCell ref="B36:C3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9"/>
  <sheetViews>
    <sheetView showGridLines="0" tabSelected="1" zoomScalePageLayoutView="0" workbookViewId="0" topLeftCell="A1">
      <pane ySplit="6" topLeftCell="A193" activePane="bottomLeft" state="frozen"/>
      <selection pane="topLeft" activeCell="A1" sqref="A1"/>
      <selection pane="bottomLeft" activeCell="D204" sqref="D204"/>
    </sheetView>
  </sheetViews>
  <sheetFormatPr defaultColWidth="8.8515625" defaultRowHeight="15"/>
  <cols>
    <col min="1" max="1" width="0.13671875" style="7" customWidth="1"/>
    <col min="2" max="2" width="75.28125" style="7" customWidth="1"/>
    <col min="3" max="3" width="12.421875" style="7" customWidth="1"/>
    <col min="4" max="4" width="20.421875" style="7" customWidth="1"/>
    <col min="5" max="6" width="8.8515625" style="7" hidden="1" customWidth="1"/>
    <col min="7" max="7" width="10.28125" style="7" bestFit="1" customWidth="1"/>
    <col min="8" max="240" width="8.8515625" style="7" customWidth="1"/>
    <col min="241" max="16384" width="8.8515625" style="9" customWidth="1"/>
  </cols>
  <sheetData>
    <row r="1" ht="3" customHeight="1">
      <c r="A1" s="1"/>
    </row>
    <row r="2" spans="1:4" ht="21.75" customHeight="1">
      <c r="A2" s="3" t="s">
        <v>12</v>
      </c>
      <c r="B2" s="67" t="s">
        <v>283</v>
      </c>
      <c r="C2" s="67"/>
      <c r="D2" s="67"/>
    </row>
    <row r="3" spans="1:4" s="10" customFormat="1" ht="18" customHeight="1">
      <c r="A3" s="24">
        <v>12</v>
      </c>
      <c r="B3" s="68" t="s">
        <v>281</v>
      </c>
      <c r="C3" s="69"/>
      <c r="D3" s="69"/>
    </row>
    <row r="4" spans="1:4" ht="16.5" customHeight="1">
      <c r="A4" s="3"/>
      <c r="B4" s="11" t="str">
        <f>IF(ISBLANK(A2),"Обща",A2)</f>
        <v>Държавни Дейности</v>
      </c>
      <c r="C4" s="12" t="s">
        <v>0</v>
      </c>
      <c r="D4" s="13" t="s">
        <v>14</v>
      </c>
    </row>
    <row r="5" spans="1:4" ht="16.5" customHeight="1">
      <c r="A5" s="3"/>
      <c r="B5" s="14"/>
      <c r="C5" s="14"/>
      <c r="D5" s="14"/>
    </row>
    <row r="6" spans="1:4" ht="27.75" customHeight="1">
      <c r="A6" s="3"/>
      <c r="B6" s="16" t="s">
        <v>3</v>
      </c>
      <c r="C6" s="16" t="s">
        <v>4</v>
      </c>
      <c r="D6" s="16" t="s">
        <v>5</v>
      </c>
    </row>
    <row r="7" spans="1:4" ht="16.5" customHeight="1">
      <c r="A7" s="3"/>
      <c r="B7" s="70" t="s">
        <v>81</v>
      </c>
      <c r="C7" s="70"/>
      <c r="D7" s="70"/>
    </row>
    <row r="8" spans="1:4" ht="16.5" customHeight="1">
      <c r="A8" s="3"/>
      <c r="B8" s="66" t="s">
        <v>82</v>
      </c>
      <c r="C8" s="66"/>
      <c r="D8" s="66"/>
    </row>
    <row r="9" spans="1:4" ht="16.5" customHeight="1">
      <c r="A9" s="3"/>
      <c r="B9" s="65" t="s">
        <v>83</v>
      </c>
      <c r="C9" s="65"/>
      <c r="D9" s="65"/>
    </row>
    <row r="10" spans="1:4" ht="16.5" customHeight="1">
      <c r="A10" s="3"/>
      <c r="B10" s="25" t="s">
        <v>84</v>
      </c>
      <c r="C10" s="25"/>
      <c r="D10" s="25"/>
    </row>
    <row r="11" spans="1:6" ht="16.5" customHeight="1">
      <c r="A11" s="3"/>
      <c r="B11" s="22" t="s">
        <v>85</v>
      </c>
      <c r="C11" s="29" t="s">
        <v>86</v>
      </c>
      <c r="D11" s="26"/>
      <c r="E11" s="7">
        <v>25813</v>
      </c>
      <c r="F11" s="7">
        <v>25813</v>
      </c>
    </row>
    <row r="12" spans="1:6" ht="16.5" customHeight="1">
      <c r="A12" s="3"/>
      <c r="B12" s="22" t="s">
        <v>87</v>
      </c>
      <c r="C12" s="19" t="s">
        <v>88</v>
      </c>
      <c r="D12" s="4"/>
      <c r="E12" s="7">
        <v>0</v>
      </c>
      <c r="F12" s="7">
        <v>0</v>
      </c>
    </row>
    <row r="13" spans="1:6" ht="16.5" customHeight="1">
      <c r="A13" s="3"/>
      <c r="B13" s="22" t="s">
        <v>89</v>
      </c>
      <c r="C13" s="29" t="s">
        <v>90</v>
      </c>
      <c r="D13" s="26"/>
      <c r="E13" s="7">
        <v>9253</v>
      </c>
      <c r="F13" s="7">
        <v>9253</v>
      </c>
    </row>
    <row r="14" spans="1:6" ht="16.5" customHeight="1">
      <c r="A14" s="3"/>
      <c r="B14" s="22" t="s">
        <v>91</v>
      </c>
      <c r="C14" s="19" t="s">
        <v>92</v>
      </c>
      <c r="D14" s="4"/>
      <c r="E14" s="7">
        <v>0</v>
      </c>
      <c r="F14" s="7">
        <v>0</v>
      </c>
    </row>
    <row r="15" spans="1:6" ht="16.5" customHeight="1">
      <c r="A15" s="3"/>
      <c r="B15" s="22" t="s">
        <v>93</v>
      </c>
      <c r="C15" s="19" t="s">
        <v>94</v>
      </c>
      <c r="D15" s="4"/>
      <c r="E15" s="7">
        <v>0</v>
      </c>
      <c r="F15" s="7">
        <v>0</v>
      </c>
    </row>
    <row r="16" spans="1:6" ht="16.5" customHeight="1">
      <c r="A16" s="3"/>
      <c r="B16" s="22" t="s">
        <v>95</v>
      </c>
      <c r="C16" s="19" t="s">
        <v>96</v>
      </c>
      <c r="D16" s="4"/>
      <c r="E16" s="7">
        <v>0</v>
      </c>
      <c r="F16" s="7">
        <v>0</v>
      </c>
    </row>
    <row r="17" spans="1:6" ht="16.5" customHeight="1">
      <c r="A17" s="3"/>
      <c r="B17" s="22" t="s">
        <v>97</v>
      </c>
      <c r="C17" s="29" t="s">
        <v>98</v>
      </c>
      <c r="D17" s="26"/>
      <c r="E17" s="7">
        <v>17086</v>
      </c>
      <c r="F17" s="7">
        <v>17086</v>
      </c>
    </row>
    <row r="18" spans="1:6" ht="16.5" customHeight="1">
      <c r="A18" s="3"/>
      <c r="B18" s="22" t="s">
        <v>99</v>
      </c>
      <c r="C18" s="19" t="s">
        <v>100</v>
      </c>
      <c r="D18" s="4"/>
      <c r="E18" s="7">
        <v>0</v>
      </c>
      <c r="F18" s="7">
        <v>0</v>
      </c>
    </row>
    <row r="19" spans="1:6" ht="16.5" customHeight="1">
      <c r="A19" s="3"/>
      <c r="B19" s="22" t="s">
        <v>101</v>
      </c>
      <c r="C19" s="19" t="s">
        <v>102</v>
      </c>
      <c r="D19" s="4"/>
      <c r="E19" s="7">
        <v>0</v>
      </c>
      <c r="F19" s="7">
        <v>0</v>
      </c>
    </row>
    <row r="20" spans="1:6" ht="16.5" customHeight="1">
      <c r="A20" s="3"/>
      <c r="B20" s="22" t="s">
        <v>103</v>
      </c>
      <c r="C20" s="19" t="s">
        <v>104</v>
      </c>
      <c r="D20" s="4"/>
      <c r="E20" s="7">
        <v>0</v>
      </c>
      <c r="F20" s="7">
        <v>0</v>
      </c>
    </row>
    <row r="21" spans="1:4" ht="15.75" customHeight="1">
      <c r="A21" s="3"/>
      <c r="B21" s="64" t="s">
        <v>105</v>
      </c>
      <c r="C21" s="64"/>
      <c r="D21" s="26">
        <f>D11+D13+D17</f>
        <v>0</v>
      </c>
    </row>
    <row r="22" spans="1:4" ht="15.75" customHeight="1">
      <c r="A22" s="3"/>
      <c r="B22" s="17"/>
      <c r="C22" s="8"/>
      <c r="D22" s="28"/>
    </row>
    <row r="23" spans="1:4" ht="15.75" customHeight="1">
      <c r="A23" s="3"/>
      <c r="B23" s="64" t="s">
        <v>106</v>
      </c>
      <c r="C23" s="64"/>
      <c r="D23" s="26">
        <f>SUM(D21)</f>
        <v>0</v>
      </c>
    </row>
    <row r="24" spans="1:4" ht="15.75" customHeight="1">
      <c r="A24" s="3"/>
      <c r="B24" s="17"/>
      <c r="C24" s="8"/>
      <c r="D24" s="6"/>
    </row>
    <row r="25" spans="1:4" ht="16.5" customHeight="1">
      <c r="A25" s="3"/>
      <c r="B25" s="65" t="s">
        <v>107</v>
      </c>
      <c r="C25" s="65"/>
      <c r="D25" s="65"/>
    </row>
    <row r="26" spans="1:4" ht="16.5" customHeight="1">
      <c r="A26" s="3"/>
      <c r="B26" s="25" t="s">
        <v>84</v>
      </c>
      <c r="C26" s="25"/>
      <c r="D26" s="25"/>
    </row>
    <row r="27" spans="1:6" ht="16.5" customHeight="1">
      <c r="A27" s="3"/>
      <c r="B27" s="22" t="s">
        <v>108</v>
      </c>
      <c r="C27" s="29" t="s">
        <v>109</v>
      </c>
      <c r="D27" s="26">
        <v>883023</v>
      </c>
      <c r="E27" s="7">
        <v>770222</v>
      </c>
      <c r="F27" s="7">
        <v>731279</v>
      </c>
    </row>
    <row r="28" spans="1:6" ht="16.5" customHeight="1">
      <c r="A28" s="3"/>
      <c r="B28" s="22" t="s">
        <v>110</v>
      </c>
      <c r="C28" s="19" t="s">
        <v>111</v>
      </c>
      <c r="D28" s="4">
        <v>668490</v>
      </c>
      <c r="E28" s="7">
        <v>0</v>
      </c>
      <c r="F28" s="7">
        <v>0</v>
      </c>
    </row>
    <row r="29" spans="1:6" ht="16.5" customHeight="1">
      <c r="A29" s="3"/>
      <c r="B29" s="22" t="s">
        <v>112</v>
      </c>
      <c r="C29" s="19" t="s">
        <v>113</v>
      </c>
      <c r="D29" s="4">
        <v>214533</v>
      </c>
      <c r="E29" s="7">
        <v>0</v>
      </c>
      <c r="F29" s="7">
        <v>0</v>
      </c>
    </row>
    <row r="30" spans="1:6" ht="16.5" customHeight="1">
      <c r="A30" s="3"/>
      <c r="B30" s="22" t="s">
        <v>85</v>
      </c>
      <c r="C30" s="29" t="s">
        <v>86</v>
      </c>
      <c r="D30" s="26">
        <f>D31+D32+D33</f>
        <v>43450</v>
      </c>
      <c r="E30" s="7">
        <v>17694</v>
      </c>
      <c r="F30" s="7">
        <v>10244</v>
      </c>
    </row>
    <row r="31" spans="1:6" ht="16.5" customHeight="1">
      <c r="A31" s="3"/>
      <c r="B31" s="22" t="s">
        <v>114</v>
      </c>
      <c r="C31" s="19" t="s">
        <v>115</v>
      </c>
      <c r="D31" s="27">
        <v>11750</v>
      </c>
      <c r="E31" s="7">
        <v>0</v>
      </c>
      <c r="F31" s="7">
        <v>0</v>
      </c>
    </row>
    <row r="32" spans="1:6" ht="16.5" customHeight="1">
      <c r="A32" s="3"/>
      <c r="B32" s="22" t="s">
        <v>116</v>
      </c>
      <c r="C32" s="19" t="s">
        <v>117</v>
      </c>
      <c r="D32" s="4">
        <v>21700</v>
      </c>
      <c r="E32" s="7">
        <v>0</v>
      </c>
      <c r="F32" s="7">
        <v>0</v>
      </c>
    </row>
    <row r="33" spans="1:6" ht="16.5" customHeight="1">
      <c r="A33" s="3"/>
      <c r="B33" s="22" t="s">
        <v>118</v>
      </c>
      <c r="C33" s="19" t="s">
        <v>119</v>
      </c>
      <c r="D33" s="4">
        <v>10000</v>
      </c>
      <c r="E33" s="7">
        <v>0</v>
      </c>
      <c r="F33" s="7">
        <v>0</v>
      </c>
    </row>
    <row r="34" spans="1:6" ht="16.5" customHeight="1">
      <c r="A34" s="3"/>
      <c r="B34" s="22" t="s">
        <v>89</v>
      </c>
      <c r="C34" s="29" t="s">
        <v>90</v>
      </c>
      <c r="D34" s="26">
        <f>D35+D36+D37</f>
        <v>128744</v>
      </c>
      <c r="E34" s="7">
        <v>169997</v>
      </c>
      <c r="F34" s="7">
        <v>162623</v>
      </c>
    </row>
    <row r="35" spans="1:6" ht="16.5" customHeight="1">
      <c r="A35" s="3"/>
      <c r="B35" s="22" t="s">
        <v>91</v>
      </c>
      <c r="C35" s="19" t="s">
        <v>92</v>
      </c>
      <c r="D35" s="4">
        <v>79599</v>
      </c>
      <c r="E35" s="7">
        <v>0</v>
      </c>
      <c r="F35" s="7">
        <v>0</v>
      </c>
    </row>
    <row r="36" spans="1:6" ht="16.5" customHeight="1">
      <c r="A36" s="3"/>
      <c r="B36" s="22" t="s">
        <v>93</v>
      </c>
      <c r="C36" s="19" t="s">
        <v>94</v>
      </c>
      <c r="D36" s="4">
        <v>30161</v>
      </c>
      <c r="E36" s="7">
        <v>0</v>
      </c>
      <c r="F36" s="7">
        <v>0</v>
      </c>
    </row>
    <row r="37" spans="1:6" ht="16.5" customHeight="1">
      <c r="A37" s="3"/>
      <c r="B37" s="22" t="s">
        <v>95</v>
      </c>
      <c r="C37" s="19" t="s">
        <v>96</v>
      </c>
      <c r="D37" s="4">
        <v>18984</v>
      </c>
      <c r="E37" s="7">
        <v>0</v>
      </c>
      <c r="F37" s="7">
        <v>0</v>
      </c>
    </row>
    <row r="38" spans="1:6" ht="16.5" customHeight="1">
      <c r="A38" s="3"/>
      <c r="B38" s="22" t="s">
        <v>97</v>
      </c>
      <c r="C38" s="29" t="s">
        <v>98</v>
      </c>
      <c r="D38" s="26">
        <v>306</v>
      </c>
      <c r="E38" s="7">
        <v>27272</v>
      </c>
      <c r="F38" s="7">
        <v>27272</v>
      </c>
    </row>
    <row r="39" spans="1:6" ht="16.5" customHeight="1">
      <c r="A39" s="3"/>
      <c r="B39" s="22" t="s">
        <v>101</v>
      </c>
      <c r="C39" s="19" t="s">
        <v>102</v>
      </c>
      <c r="D39" s="4">
        <v>306</v>
      </c>
      <c r="E39" s="7">
        <v>0</v>
      </c>
      <c r="F39" s="7">
        <v>0</v>
      </c>
    </row>
    <row r="40" spans="1:6" ht="16.5" customHeight="1">
      <c r="A40" s="3"/>
      <c r="B40" s="22" t="s">
        <v>120</v>
      </c>
      <c r="C40" s="19" t="s">
        <v>121</v>
      </c>
      <c r="D40" s="4"/>
      <c r="E40" s="7">
        <v>0</v>
      </c>
      <c r="F40" s="7">
        <v>0</v>
      </c>
    </row>
    <row r="41" spans="1:6" ht="16.5" customHeight="1">
      <c r="A41" s="3"/>
      <c r="B41" s="22" t="s">
        <v>122</v>
      </c>
      <c r="C41" s="19" t="s">
        <v>123</v>
      </c>
      <c r="D41" s="4"/>
      <c r="E41" s="7">
        <v>0</v>
      </c>
      <c r="F41" s="7">
        <v>0</v>
      </c>
    </row>
    <row r="42" spans="1:6" ht="16.5" customHeight="1">
      <c r="A42" s="3"/>
      <c r="B42" s="22" t="s">
        <v>124</v>
      </c>
      <c r="C42" s="29" t="s">
        <v>125</v>
      </c>
      <c r="D42" s="26"/>
      <c r="E42" s="7">
        <v>1700</v>
      </c>
      <c r="F42" s="7">
        <v>1700</v>
      </c>
    </row>
    <row r="43" spans="1:6" ht="16.5" customHeight="1">
      <c r="A43" s="3"/>
      <c r="B43" s="22" t="s">
        <v>126</v>
      </c>
      <c r="C43" s="19" t="s">
        <v>127</v>
      </c>
      <c r="D43" s="4"/>
      <c r="E43" s="7">
        <v>0</v>
      </c>
      <c r="F43" s="7">
        <v>0</v>
      </c>
    </row>
    <row r="44" spans="1:4" ht="15.75" customHeight="1">
      <c r="A44" s="3"/>
      <c r="B44" s="64" t="s">
        <v>105</v>
      </c>
      <c r="C44" s="64"/>
      <c r="D44" s="26">
        <f>D27+D30+D34+D38+D42</f>
        <v>1055523</v>
      </c>
    </row>
    <row r="45" spans="1:4" ht="16.5" customHeight="1">
      <c r="A45" s="3"/>
      <c r="B45" s="25" t="s">
        <v>128</v>
      </c>
      <c r="C45" s="25"/>
      <c r="D45" s="25"/>
    </row>
    <row r="46" spans="1:6" ht="16.5" customHeight="1">
      <c r="A46" s="3"/>
      <c r="B46" s="22" t="s">
        <v>129</v>
      </c>
      <c r="C46" s="29" t="s">
        <v>130</v>
      </c>
      <c r="D46" s="4">
        <v>0</v>
      </c>
      <c r="E46" s="7">
        <v>0</v>
      </c>
      <c r="F46" s="7">
        <v>0</v>
      </c>
    </row>
    <row r="47" spans="1:4" ht="15.75" customHeight="1">
      <c r="A47" s="3"/>
      <c r="B47" s="64" t="s">
        <v>131</v>
      </c>
      <c r="C47" s="64"/>
      <c r="D47" s="4">
        <f>SUM(E46)</f>
        <v>0</v>
      </c>
    </row>
    <row r="48" spans="1:4" ht="15.75" customHeight="1">
      <c r="A48" s="3"/>
      <c r="B48" s="17"/>
      <c r="C48" s="8"/>
      <c r="D48" s="6"/>
    </row>
    <row r="49" spans="1:4" ht="15.75" customHeight="1">
      <c r="A49" s="3"/>
      <c r="B49" s="64" t="s">
        <v>132</v>
      </c>
      <c r="C49" s="64"/>
      <c r="D49" s="26">
        <f>SUM(D44,D47)</f>
        <v>1055523</v>
      </c>
    </row>
    <row r="50" spans="1:4" ht="15.75" customHeight="1">
      <c r="A50" s="3"/>
      <c r="B50" s="17"/>
      <c r="C50" s="8"/>
      <c r="D50" s="28"/>
    </row>
    <row r="51" spans="1:4" ht="15.75" customHeight="1">
      <c r="A51" s="3"/>
      <c r="B51" s="64" t="s">
        <v>133</v>
      </c>
      <c r="C51" s="64"/>
      <c r="D51" s="26">
        <f>D23+D49</f>
        <v>1055523</v>
      </c>
    </row>
    <row r="52" spans="1:4" ht="15.75" customHeight="1">
      <c r="A52" s="3"/>
      <c r="B52" s="17"/>
      <c r="C52" s="8"/>
      <c r="D52" s="28"/>
    </row>
    <row r="53" spans="1:4" ht="15.75" customHeight="1">
      <c r="A53" s="3"/>
      <c r="B53" s="64" t="s">
        <v>134</v>
      </c>
      <c r="C53" s="64"/>
      <c r="D53" s="34">
        <f>SUM(D51)</f>
        <v>1055523</v>
      </c>
    </row>
    <row r="54" spans="1:4" ht="16.5" customHeight="1">
      <c r="A54" s="3"/>
      <c r="B54" s="17"/>
      <c r="C54" s="8"/>
      <c r="D54" s="6"/>
    </row>
    <row r="55" spans="1:4" ht="16.5" customHeight="1">
      <c r="A55" s="3"/>
      <c r="B55" s="70" t="s">
        <v>135</v>
      </c>
      <c r="C55" s="70"/>
      <c r="D55" s="70"/>
    </row>
    <row r="56" spans="1:4" ht="16.5" customHeight="1">
      <c r="A56" s="3"/>
      <c r="B56" s="66" t="s">
        <v>136</v>
      </c>
      <c r="C56" s="66"/>
      <c r="D56" s="66"/>
    </row>
    <row r="57" spans="1:4" ht="16.5" customHeight="1">
      <c r="A57" s="3"/>
      <c r="B57" s="65" t="s">
        <v>137</v>
      </c>
      <c r="C57" s="65"/>
      <c r="D57" s="65"/>
    </row>
    <row r="58" spans="1:4" ht="16.5" customHeight="1">
      <c r="A58" s="3"/>
      <c r="B58" s="25" t="s">
        <v>84</v>
      </c>
      <c r="C58" s="25"/>
      <c r="D58" s="25"/>
    </row>
    <row r="59" spans="1:6" ht="16.5" customHeight="1">
      <c r="A59" s="3"/>
      <c r="B59" s="22" t="s">
        <v>97</v>
      </c>
      <c r="C59" s="29" t="s">
        <v>98</v>
      </c>
      <c r="D59" s="26">
        <f>D60+D61</f>
        <v>17545</v>
      </c>
      <c r="E59" s="7">
        <v>15626</v>
      </c>
      <c r="F59" s="7">
        <v>4413</v>
      </c>
    </row>
    <row r="60" spans="1:6" ht="16.5" customHeight="1">
      <c r="A60" s="3"/>
      <c r="B60" s="22" t="s">
        <v>101</v>
      </c>
      <c r="C60" s="19" t="s">
        <v>102</v>
      </c>
      <c r="D60" s="4">
        <v>17545</v>
      </c>
      <c r="E60" s="7">
        <v>0</v>
      </c>
      <c r="F60" s="7">
        <v>0</v>
      </c>
    </row>
    <row r="61" spans="1:6" ht="16.5" customHeight="1">
      <c r="A61" s="3"/>
      <c r="B61" s="22" t="s">
        <v>120</v>
      </c>
      <c r="C61" s="19" t="s">
        <v>121</v>
      </c>
      <c r="D61" s="4">
        <v>0</v>
      </c>
      <c r="E61" s="7">
        <v>0</v>
      </c>
      <c r="F61" s="7">
        <v>0</v>
      </c>
    </row>
    <row r="62" spans="1:4" ht="15.75" customHeight="1">
      <c r="A62" s="3"/>
      <c r="B62" s="64" t="s">
        <v>105</v>
      </c>
      <c r="C62" s="64"/>
      <c r="D62" s="26">
        <f>D59</f>
        <v>17545</v>
      </c>
    </row>
    <row r="63" spans="1:4" ht="16.5" customHeight="1">
      <c r="A63" s="3"/>
      <c r="B63" s="25" t="s">
        <v>128</v>
      </c>
      <c r="C63" s="25"/>
      <c r="D63" s="25"/>
    </row>
    <row r="64" spans="1:6" ht="16.5" customHeight="1">
      <c r="A64" s="3"/>
      <c r="B64" s="22" t="s">
        <v>138</v>
      </c>
      <c r="C64" s="29" t="s">
        <v>139</v>
      </c>
      <c r="D64" s="26">
        <f>D65+D66</f>
        <v>0</v>
      </c>
      <c r="E64" s="7">
        <v>6592</v>
      </c>
      <c r="F64" s="7">
        <v>6592</v>
      </c>
    </row>
    <row r="65" spans="1:6" ht="16.5" customHeight="1">
      <c r="A65" s="3"/>
      <c r="B65" s="22" t="s">
        <v>140</v>
      </c>
      <c r="C65" s="19" t="s">
        <v>141</v>
      </c>
      <c r="D65" s="4">
        <v>0</v>
      </c>
      <c r="E65" s="7">
        <v>0</v>
      </c>
      <c r="F65" s="7">
        <v>0</v>
      </c>
    </row>
    <row r="66" spans="1:6" ht="16.5" customHeight="1">
      <c r="A66" s="3"/>
      <c r="B66" s="22" t="s">
        <v>142</v>
      </c>
      <c r="C66" s="19" t="s">
        <v>143</v>
      </c>
      <c r="D66" s="4"/>
      <c r="E66" s="7">
        <v>0</v>
      </c>
      <c r="F66" s="7">
        <v>0</v>
      </c>
    </row>
    <row r="67" spans="1:4" ht="15.75" customHeight="1">
      <c r="A67" s="3"/>
      <c r="B67" s="64" t="s">
        <v>131</v>
      </c>
      <c r="C67" s="64"/>
      <c r="D67" s="26">
        <f>D64</f>
        <v>0</v>
      </c>
    </row>
    <row r="68" spans="1:4" ht="15.75" customHeight="1">
      <c r="A68" s="3"/>
      <c r="B68" s="17"/>
      <c r="C68" s="8"/>
      <c r="D68" s="6"/>
    </row>
    <row r="69" spans="1:4" ht="15.75" customHeight="1">
      <c r="A69" s="3"/>
      <c r="B69" s="64" t="s">
        <v>144</v>
      </c>
      <c r="C69" s="64"/>
      <c r="D69" s="26">
        <f>SUM(D62,D67)</f>
        <v>17545</v>
      </c>
    </row>
    <row r="70" spans="1:4" ht="15.75" customHeight="1">
      <c r="A70" s="3"/>
      <c r="B70" s="17"/>
      <c r="C70" s="8"/>
      <c r="D70" s="28"/>
    </row>
    <row r="71" spans="1:4" ht="15.75" customHeight="1">
      <c r="A71" s="3"/>
      <c r="B71" s="64" t="s">
        <v>145</v>
      </c>
      <c r="C71" s="64"/>
      <c r="D71" s="26">
        <f>SUM(D69)</f>
        <v>17545</v>
      </c>
    </row>
    <row r="72" spans="1:4" ht="15.75" customHeight="1">
      <c r="A72" s="3"/>
      <c r="B72" s="17"/>
      <c r="C72" s="8"/>
      <c r="D72" s="6"/>
    </row>
    <row r="73" spans="1:4" ht="16.5" customHeight="1">
      <c r="A73" s="3"/>
      <c r="B73" s="66" t="s">
        <v>146</v>
      </c>
      <c r="C73" s="66"/>
      <c r="D73" s="66"/>
    </row>
    <row r="74" spans="1:4" ht="16.5" customHeight="1">
      <c r="A74" s="3"/>
      <c r="B74" s="63" t="s">
        <v>147</v>
      </c>
      <c r="C74" s="63"/>
      <c r="D74" s="63"/>
    </row>
    <row r="75" spans="1:4" ht="16.5" customHeight="1">
      <c r="A75" s="3"/>
      <c r="B75" s="25" t="s">
        <v>84</v>
      </c>
      <c r="C75" s="25"/>
      <c r="D75" s="25"/>
    </row>
    <row r="76" spans="1:6" ht="16.5" customHeight="1">
      <c r="A76" s="3"/>
      <c r="B76" s="22" t="s">
        <v>85</v>
      </c>
      <c r="C76" s="29" t="s">
        <v>86</v>
      </c>
      <c r="D76" s="26">
        <f>D77</f>
        <v>8000</v>
      </c>
      <c r="E76" s="7">
        <v>8000</v>
      </c>
      <c r="F76" s="7">
        <v>2620</v>
      </c>
    </row>
    <row r="77" spans="1:6" ht="16.5" customHeight="1">
      <c r="A77" s="3"/>
      <c r="B77" s="22" t="s">
        <v>148</v>
      </c>
      <c r="C77" s="19" t="s">
        <v>149</v>
      </c>
      <c r="D77" s="4">
        <v>8000</v>
      </c>
      <c r="E77" s="7">
        <v>0</v>
      </c>
      <c r="F77" s="7">
        <v>0</v>
      </c>
    </row>
    <row r="78" spans="1:6" ht="16.5" customHeight="1">
      <c r="A78" s="3"/>
      <c r="B78" s="22" t="s">
        <v>89</v>
      </c>
      <c r="C78" s="29" t="s">
        <v>90</v>
      </c>
      <c r="D78" s="26">
        <f>D79+D80+D81</f>
        <v>1539</v>
      </c>
      <c r="E78" s="7">
        <v>1539</v>
      </c>
      <c r="F78" s="7">
        <v>277</v>
      </c>
    </row>
    <row r="79" spans="1:6" ht="16.5" customHeight="1">
      <c r="A79" s="3"/>
      <c r="B79" s="22" t="s">
        <v>91</v>
      </c>
      <c r="C79" s="19" t="s">
        <v>92</v>
      </c>
      <c r="D79" s="4">
        <v>930</v>
      </c>
      <c r="E79" s="7">
        <v>0</v>
      </c>
      <c r="F79" s="7">
        <v>0</v>
      </c>
    </row>
    <row r="80" spans="1:6" ht="16.5" customHeight="1">
      <c r="A80" s="3"/>
      <c r="B80" s="22" t="s">
        <v>93</v>
      </c>
      <c r="C80" s="19" t="s">
        <v>94</v>
      </c>
      <c r="D80" s="4">
        <v>385</v>
      </c>
      <c r="E80" s="7">
        <v>0</v>
      </c>
      <c r="F80" s="7">
        <v>0</v>
      </c>
    </row>
    <row r="81" spans="1:6" ht="16.5" customHeight="1">
      <c r="A81" s="3"/>
      <c r="B81" s="22" t="s">
        <v>95</v>
      </c>
      <c r="C81" s="19" t="s">
        <v>96</v>
      </c>
      <c r="D81" s="4">
        <v>224</v>
      </c>
      <c r="E81" s="7">
        <v>0</v>
      </c>
      <c r="F81" s="7">
        <v>0</v>
      </c>
    </row>
    <row r="82" spans="1:6" ht="16.5" customHeight="1">
      <c r="A82" s="3"/>
      <c r="B82" s="22" t="s">
        <v>97</v>
      </c>
      <c r="C82" s="29" t="s">
        <v>98</v>
      </c>
      <c r="D82" s="26">
        <f>D83+D84+D85+D86+D87+D88</f>
        <v>54555</v>
      </c>
      <c r="E82" s="7">
        <v>38663</v>
      </c>
      <c r="F82" s="7">
        <v>16196</v>
      </c>
    </row>
    <row r="83" spans="1:6" ht="16.5" customHeight="1">
      <c r="A83" s="3"/>
      <c r="B83" s="22" t="s">
        <v>99</v>
      </c>
      <c r="C83" s="19" t="s">
        <v>100</v>
      </c>
      <c r="D83" s="4">
        <v>3000</v>
      </c>
      <c r="E83" s="7">
        <v>0</v>
      </c>
      <c r="F83" s="7">
        <v>0</v>
      </c>
    </row>
    <row r="84" spans="1:6" ht="16.5" customHeight="1">
      <c r="A84" s="3"/>
      <c r="B84" s="22" t="s">
        <v>101</v>
      </c>
      <c r="C84" s="19" t="s">
        <v>102</v>
      </c>
      <c r="D84" s="4">
        <v>2500</v>
      </c>
      <c r="E84" s="7">
        <v>0</v>
      </c>
      <c r="F84" s="7">
        <v>0</v>
      </c>
    </row>
    <row r="85" spans="1:6" ht="16.5" customHeight="1">
      <c r="A85" s="3"/>
      <c r="B85" s="22" t="s">
        <v>103</v>
      </c>
      <c r="C85" s="19" t="s">
        <v>104</v>
      </c>
      <c r="D85" s="4">
        <v>10000</v>
      </c>
      <c r="E85" s="7">
        <v>0</v>
      </c>
      <c r="F85" s="7">
        <v>0</v>
      </c>
    </row>
    <row r="86" spans="1:6" ht="16.5" customHeight="1">
      <c r="A86" s="3"/>
      <c r="B86" s="22" t="s">
        <v>120</v>
      </c>
      <c r="C86" s="19" t="s">
        <v>121</v>
      </c>
      <c r="D86" s="4">
        <v>28055</v>
      </c>
      <c r="E86" s="7">
        <v>0</v>
      </c>
      <c r="F86" s="7">
        <v>0</v>
      </c>
    </row>
    <row r="87" spans="1:6" ht="16.5" customHeight="1">
      <c r="A87" s="3"/>
      <c r="B87" s="22" t="s">
        <v>150</v>
      </c>
      <c r="C87" s="19" t="s">
        <v>151</v>
      </c>
      <c r="D87" s="4">
        <v>10000</v>
      </c>
      <c r="E87" s="7">
        <v>0</v>
      </c>
      <c r="F87" s="7">
        <v>0</v>
      </c>
    </row>
    <row r="88" spans="1:6" ht="16.5" customHeight="1">
      <c r="A88" s="3"/>
      <c r="B88" s="22" t="s">
        <v>152</v>
      </c>
      <c r="C88" s="19" t="s">
        <v>153</v>
      </c>
      <c r="D88" s="4">
        <v>1000</v>
      </c>
      <c r="E88" s="7">
        <v>0</v>
      </c>
      <c r="F88" s="7">
        <v>0</v>
      </c>
    </row>
    <row r="89" spans="1:4" ht="15.75" customHeight="1">
      <c r="A89" s="3"/>
      <c r="B89" s="64" t="s">
        <v>105</v>
      </c>
      <c r="C89" s="64"/>
      <c r="D89" s="26">
        <f>D76+D78+D82</f>
        <v>64094</v>
      </c>
    </row>
    <row r="90" spans="1:4" ht="15.75" customHeight="1">
      <c r="A90" s="3"/>
      <c r="B90" s="17"/>
      <c r="C90" s="8"/>
      <c r="D90" s="28"/>
    </row>
    <row r="91" spans="1:4" ht="15.75" customHeight="1">
      <c r="A91" s="3"/>
      <c r="B91" s="64" t="s">
        <v>154</v>
      </c>
      <c r="C91" s="64"/>
      <c r="D91" s="26">
        <f>SUM(D89)</f>
        <v>64094</v>
      </c>
    </row>
    <row r="92" spans="1:4" ht="15.75" customHeight="1">
      <c r="A92" s="3"/>
      <c r="B92" s="17"/>
      <c r="C92" s="8"/>
      <c r="D92" s="6"/>
    </row>
    <row r="93" spans="1:4" ht="15.75" customHeight="1">
      <c r="A93" s="3"/>
      <c r="B93" s="64" t="s">
        <v>155</v>
      </c>
      <c r="C93" s="64"/>
      <c r="D93" s="26">
        <f>SUM(D91)</f>
        <v>64094</v>
      </c>
    </row>
    <row r="94" spans="1:4" ht="15.75" customHeight="1">
      <c r="A94" s="3"/>
      <c r="B94" s="17"/>
      <c r="C94" s="8"/>
      <c r="D94" s="6"/>
    </row>
    <row r="95" spans="1:4" ht="16.5" customHeight="1">
      <c r="A95" s="3"/>
      <c r="B95" s="66" t="s">
        <v>156</v>
      </c>
      <c r="C95" s="66"/>
      <c r="D95" s="66"/>
    </row>
    <row r="96" spans="1:4" ht="16.5" customHeight="1">
      <c r="A96" s="3"/>
      <c r="B96" s="65" t="s">
        <v>157</v>
      </c>
      <c r="C96" s="65"/>
      <c r="D96" s="65"/>
    </row>
    <row r="97" spans="1:4" ht="16.5" customHeight="1">
      <c r="A97" s="3"/>
      <c r="B97" s="25" t="s">
        <v>84</v>
      </c>
      <c r="C97" s="25"/>
      <c r="D97" s="25"/>
    </row>
    <row r="98" spans="1:6" ht="16.5" customHeight="1">
      <c r="A98" s="3"/>
      <c r="B98" s="22" t="s">
        <v>108</v>
      </c>
      <c r="C98" s="29" t="s">
        <v>109</v>
      </c>
      <c r="D98" s="26">
        <f>D99</f>
        <v>109800</v>
      </c>
      <c r="E98" s="7">
        <v>80276</v>
      </c>
      <c r="F98" s="7">
        <v>80276</v>
      </c>
    </row>
    <row r="99" spans="1:6" ht="16.5" customHeight="1">
      <c r="A99" s="3"/>
      <c r="B99" s="22" t="s">
        <v>110</v>
      </c>
      <c r="C99" s="19" t="s">
        <v>111</v>
      </c>
      <c r="D99" s="4">
        <v>109800</v>
      </c>
      <c r="E99" s="7">
        <v>0</v>
      </c>
      <c r="F99" s="7">
        <v>0</v>
      </c>
    </row>
    <row r="100" spans="1:6" ht="16.5" customHeight="1">
      <c r="A100" s="3"/>
      <c r="B100" s="22" t="s">
        <v>85</v>
      </c>
      <c r="C100" s="29" t="s">
        <v>86</v>
      </c>
      <c r="D100" s="26">
        <f>D101+D102</f>
        <v>1550</v>
      </c>
      <c r="E100" s="7">
        <v>1100</v>
      </c>
      <c r="F100" s="7">
        <v>1100</v>
      </c>
    </row>
    <row r="101" spans="1:6" ht="16.5" customHeight="1">
      <c r="A101" s="3"/>
      <c r="B101" s="22" t="s">
        <v>114</v>
      </c>
      <c r="C101" s="19" t="s">
        <v>115</v>
      </c>
      <c r="D101" s="4">
        <v>1550</v>
      </c>
      <c r="E101" s="7">
        <v>0</v>
      </c>
      <c r="F101" s="7">
        <v>0</v>
      </c>
    </row>
    <row r="102" spans="1:6" ht="16.5" customHeight="1">
      <c r="A102" s="3"/>
      <c r="B102" s="22" t="s">
        <v>118</v>
      </c>
      <c r="C102" s="19" t="s">
        <v>119</v>
      </c>
      <c r="D102" s="4">
        <v>0</v>
      </c>
      <c r="E102" s="7">
        <v>0</v>
      </c>
      <c r="F102" s="7">
        <v>0</v>
      </c>
    </row>
    <row r="103" spans="1:6" ht="16.5" customHeight="1">
      <c r="A103" s="3"/>
      <c r="B103" s="22" t="s">
        <v>89</v>
      </c>
      <c r="C103" s="29" t="s">
        <v>90</v>
      </c>
      <c r="D103" s="26">
        <f>D104+D105+D106</f>
        <v>20600</v>
      </c>
      <c r="E103" s="7">
        <v>15476</v>
      </c>
      <c r="F103" s="7">
        <v>15476</v>
      </c>
    </row>
    <row r="104" spans="1:6" ht="16.5" customHeight="1">
      <c r="A104" s="3"/>
      <c r="B104" s="22" t="s">
        <v>91</v>
      </c>
      <c r="C104" s="19" t="s">
        <v>92</v>
      </c>
      <c r="D104" s="4">
        <v>13245</v>
      </c>
      <c r="E104" s="7">
        <v>0</v>
      </c>
      <c r="F104" s="7">
        <v>0</v>
      </c>
    </row>
    <row r="105" spans="1:6" ht="16.5" customHeight="1">
      <c r="A105" s="3"/>
      <c r="B105" s="22" t="s">
        <v>93</v>
      </c>
      <c r="C105" s="19" t="s">
        <v>94</v>
      </c>
      <c r="D105" s="4">
        <v>4645</v>
      </c>
      <c r="E105" s="7">
        <v>0</v>
      </c>
      <c r="F105" s="7">
        <v>0</v>
      </c>
    </row>
    <row r="106" spans="1:6" ht="16.5" customHeight="1">
      <c r="A106" s="3"/>
      <c r="B106" s="22" t="s">
        <v>95</v>
      </c>
      <c r="C106" s="19" t="s">
        <v>96</v>
      </c>
      <c r="D106" s="4">
        <v>2710</v>
      </c>
      <c r="E106" s="7">
        <v>0</v>
      </c>
      <c r="F106" s="7">
        <v>0</v>
      </c>
    </row>
    <row r="107" spans="1:6" ht="16.5" customHeight="1">
      <c r="A107" s="3"/>
      <c r="B107" s="22" t="s">
        <v>97</v>
      </c>
      <c r="C107" s="29" t="s">
        <v>98</v>
      </c>
      <c r="D107" s="26">
        <f>D108+D109+D110</f>
        <v>12567</v>
      </c>
      <c r="E107" s="7">
        <v>18642</v>
      </c>
      <c r="F107" s="7">
        <v>18642</v>
      </c>
    </row>
    <row r="108" spans="1:6" ht="16.5" customHeight="1">
      <c r="A108" s="3"/>
      <c r="B108" s="22" t="s">
        <v>101</v>
      </c>
      <c r="C108" s="19" t="s">
        <v>102</v>
      </c>
      <c r="D108" s="4">
        <v>5796</v>
      </c>
      <c r="E108" s="7">
        <v>0</v>
      </c>
      <c r="F108" s="7">
        <v>0</v>
      </c>
    </row>
    <row r="109" spans="1:6" ht="16.5" customHeight="1">
      <c r="A109" s="3"/>
      <c r="B109" s="22" t="s">
        <v>120</v>
      </c>
      <c r="C109" s="19" t="s">
        <v>121</v>
      </c>
      <c r="D109" s="4">
        <v>6771</v>
      </c>
      <c r="E109" s="7">
        <v>0</v>
      </c>
      <c r="F109" s="7">
        <v>0</v>
      </c>
    </row>
    <row r="110" spans="1:6" ht="16.5" customHeight="1">
      <c r="A110" s="3"/>
      <c r="B110" s="22" t="s">
        <v>158</v>
      </c>
      <c r="C110" s="19" t="s">
        <v>159</v>
      </c>
      <c r="D110" s="4">
        <v>0</v>
      </c>
      <c r="E110" s="7">
        <v>0</v>
      </c>
      <c r="F110" s="7">
        <v>0</v>
      </c>
    </row>
    <row r="111" spans="1:6" ht="16.5" customHeight="1">
      <c r="A111" s="3"/>
      <c r="B111" s="22" t="s">
        <v>124</v>
      </c>
      <c r="C111" s="29" t="s">
        <v>125</v>
      </c>
      <c r="D111" s="26">
        <v>50</v>
      </c>
      <c r="E111" s="7">
        <v>50</v>
      </c>
      <c r="F111" s="7">
        <v>0</v>
      </c>
    </row>
    <row r="112" spans="1:6" ht="16.5" customHeight="1">
      <c r="A112" s="3"/>
      <c r="B112" s="22" t="s">
        <v>126</v>
      </c>
      <c r="C112" s="19" t="s">
        <v>127</v>
      </c>
      <c r="D112" s="4">
        <v>50</v>
      </c>
      <c r="E112" s="7">
        <v>0</v>
      </c>
      <c r="F112" s="7">
        <v>0</v>
      </c>
    </row>
    <row r="113" spans="1:4" ht="15.75" customHeight="1">
      <c r="A113" s="3"/>
      <c r="B113" s="64" t="s">
        <v>105</v>
      </c>
      <c r="C113" s="64"/>
      <c r="D113" s="26">
        <f>D98+D100+D103+D107+D111</f>
        <v>144567</v>
      </c>
    </row>
    <row r="114" spans="1:4" ht="15.75" customHeight="1">
      <c r="A114" s="3"/>
      <c r="B114" s="17"/>
      <c r="C114" s="8"/>
      <c r="D114" s="28"/>
    </row>
    <row r="115" spans="1:4" ht="15.75" customHeight="1">
      <c r="A115" s="3"/>
      <c r="B115" s="64" t="s">
        <v>160</v>
      </c>
      <c r="C115" s="64"/>
      <c r="D115" s="26">
        <f>SUM(D113)</f>
        <v>144567</v>
      </c>
    </row>
    <row r="116" spans="1:4" ht="15.75" customHeight="1">
      <c r="A116" s="3"/>
      <c r="B116" s="17"/>
      <c r="C116" s="8"/>
      <c r="D116" s="6"/>
    </row>
    <row r="117" spans="1:4" ht="16.5" customHeight="1">
      <c r="A117" s="3"/>
      <c r="B117" s="65" t="s">
        <v>161</v>
      </c>
      <c r="C117" s="65"/>
      <c r="D117" s="65"/>
    </row>
    <row r="118" spans="1:4" ht="16.5" customHeight="1">
      <c r="A118" s="3"/>
      <c r="B118" s="25" t="s">
        <v>84</v>
      </c>
      <c r="C118" s="25"/>
      <c r="D118" s="25"/>
    </row>
    <row r="119" spans="1:6" ht="16.5" customHeight="1">
      <c r="A119" s="3"/>
      <c r="B119" s="22" t="s">
        <v>97</v>
      </c>
      <c r="C119" s="29" t="s">
        <v>98</v>
      </c>
      <c r="D119" s="26">
        <f>D120</f>
        <v>0</v>
      </c>
      <c r="E119" s="7">
        <v>974886</v>
      </c>
      <c r="F119" s="7">
        <v>857343</v>
      </c>
    </row>
    <row r="120" spans="1:6" ht="16.5" customHeight="1">
      <c r="A120" s="3"/>
      <c r="B120" s="22" t="s">
        <v>120</v>
      </c>
      <c r="C120" s="19" t="s">
        <v>121</v>
      </c>
      <c r="D120" s="4"/>
      <c r="E120" s="7">
        <v>0</v>
      </c>
      <c r="F120" s="7">
        <v>0</v>
      </c>
    </row>
    <row r="121" spans="1:4" ht="15.75" customHeight="1">
      <c r="A121" s="3"/>
      <c r="B121" s="64" t="s">
        <v>105</v>
      </c>
      <c r="C121" s="64"/>
      <c r="D121" s="26">
        <f>D119</f>
        <v>0</v>
      </c>
    </row>
    <row r="122" spans="1:4" ht="15.75" customHeight="1">
      <c r="A122" s="3"/>
      <c r="B122" s="17"/>
      <c r="C122" s="8"/>
      <c r="D122" s="28"/>
    </row>
    <row r="123" spans="1:4" ht="15.75" customHeight="1">
      <c r="A123" s="3"/>
      <c r="B123" s="64" t="s">
        <v>162</v>
      </c>
      <c r="C123" s="64"/>
      <c r="D123" s="26">
        <f>SUM(D121)</f>
        <v>0</v>
      </c>
    </row>
    <row r="124" spans="1:4" ht="15.75" customHeight="1">
      <c r="A124" s="3"/>
      <c r="B124" s="17"/>
      <c r="C124" s="8"/>
      <c r="D124" s="6"/>
    </row>
    <row r="125" spans="1:4" ht="16.5" customHeight="1">
      <c r="A125" s="3"/>
      <c r="B125" s="65" t="s">
        <v>163</v>
      </c>
      <c r="C125" s="65"/>
      <c r="D125" s="65"/>
    </row>
    <row r="126" spans="1:4" ht="16.5" customHeight="1">
      <c r="A126" s="3"/>
      <c r="B126" s="25" t="s">
        <v>84</v>
      </c>
      <c r="C126" s="25"/>
      <c r="D126" s="25"/>
    </row>
    <row r="127" spans="1:6" ht="16.5" customHeight="1">
      <c r="A127" s="3"/>
      <c r="B127" s="22" t="s">
        <v>85</v>
      </c>
      <c r="C127" s="29" t="s">
        <v>86</v>
      </c>
      <c r="D127" s="26">
        <v>0</v>
      </c>
      <c r="E127" s="7">
        <v>6127</v>
      </c>
      <c r="F127" s="7">
        <v>6127</v>
      </c>
    </row>
    <row r="128" spans="1:6" ht="16.5" customHeight="1">
      <c r="A128" s="3"/>
      <c r="B128" s="22" t="s">
        <v>114</v>
      </c>
      <c r="C128" s="19" t="s">
        <v>115</v>
      </c>
      <c r="D128" s="4">
        <v>0</v>
      </c>
      <c r="E128" s="7">
        <v>0</v>
      </c>
      <c r="F128" s="7">
        <v>0</v>
      </c>
    </row>
    <row r="129" spans="1:6" ht="16.5" customHeight="1">
      <c r="A129" s="3"/>
      <c r="B129" s="22" t="s">
        <v>97</v>
      </c>
      <c r="C129" s="29" t="s">
        <v>98</v>
      </c>
      <c r="D129" s="26">
        <f>D130+D131+D132</f>
        <v>10380</v>
      </c>
      <c r="E129" s="7">
        <v>12486</v>
      </c>
      <c r="F129" s="7">
        <v>5192</v>
      </c>
    </row>
    <row r="130" spans="1:6" ht="16.5" customHeight="1">
      <c r="A130" s="3"/>
      <c r="B130" s="22" t="s">
        <v>101</v>
      </c>
      <c r="C130" s="19" t="s">
        <v>102</v>
      </c>
      <c r="D130" s="4">
        <v>1500</v>
      </c>
      <c r="E130" s="7">
        <v>0</v>
      </c>
      <c r="F130" s="7">
        <v>0</v>
      </c>
    </row>
    <row r="131" spans="1:6" ht="16.5" customHeight="1">
      <c r="A131" s="3"/>
      <c r="B131" s="22" t="s">
        <v>120</v>
      </c>
      <c r="C131" s="19" t="s">
        <v>121</v>
      </c>
      <c r="D131" s="4">
        <v>7200</v>
      </c>
      <c r="E131" s="7">
        <v>0</v>
      </c>
      <c r="F131" s="7">
        <v>0</v>
      </c>
    </row>
    <row r="132" spans="1:6" ht="16.5" customHeight="1">
      <c r="A132" s="3"/>
      <c r="B132" s="22" t="s">
        <v>158</v>
      </c>
      <c r="C132" s="19" t="s">
        <v>159</v>
      </c>
      <c r="D132" s="4">
        <v>1680</v>
      </c>
      <c r="E132" s="7">
        <v>0</v>
      </c>
      <c r="F132" s="7">
        <v>0</v>
      </c>
    </row>
    <row r="133" spans="1:4" ht="15.75" customHeight="1">
      <c r="A133" s="3"/>
      <c r="B133" s="64" t="s">
        <v>105</v>
      </c>
      <c r="C133" s="64"/>
      <c r="D133" s="26">
        <f>D127+D129</f>
        <v>10380</v>
      </c>
    </row>
    <row r="134" spans="1:4" ht="15.75" customHeight="1">
      <c r="A134" s="3"/>
      <c r="B134" s="17"/>
      <c r="C134" s="8"/>
      <c r="D134" s="28"/>
    </row>
    <row r="135" spans="1:4" ht="15.75" customHeight="1">
      <c r="A135" s="3"/>
      <c r="B135" s="64" t="s">
        <v>164</v>
      </c>
      <c r="C135" s="64"/>
      <c r="D135" s="26">
        <f>SUM(D133)</f>
        <v>10380</v>
      </c>
    </row>
    <row r="136" spans="1:4" ht="15.75" customHeight="1">
      <c r="A136" s="3"/>
      <c r="B136" s="17"/>
      <c r="C136" s="8"/>
      <c r="D136" s="6"/>
    </row>
    <row r="137" spans="1:4" ht="15.75" customHeight="1">
      <c r="A137" s="3"/>
      <c r="B137" s="64" t="s">
        <v>165</v>
      </c>
      <c r="C137" s="64"/>
      <c r="D137" s="26">
        <f>SUM(D115,D123,D135)</f>
        <v>154947</v>
      </c>
    </row>
    <row r="138" spans="1:4" ht="15.75" customHeight="1">
      <c r="A138" s="3"/>
      <c r="B138" s="17"/>
      <c r="C138" s="8"/>
      <c r="D138" s="28"/>
    </row>
    <row r="139" spans="1:4" ht="15.75" customHeight="1">
      <c r="A139" s="3"/>
      <c r="B139" s="64" t="s">
        <v>166</v>
      </c>
      <c r="C139" s="64"/>
      <c r="D139" s="34">
        <f>SUM(D71,D93,D137)</f>
        <v>236586</v>
      </c>
    </row>
    <row r="140" spans="1:4" ht="16.5" customHeight="1">
      <c r="A140" s="3"/>
      <c r="B140" s="17"/>
      <c r="C140" s="8"/>
      <c r="D140" s="6"/>
    </row>
    <row r="141" spans="1:4" ht="16.5" customHeight="1">
      <c r="A141" s="3"/>
      <c r="B141" s="70" t="s">
        <v>167</v>
      </c>
      <c r="C141" s="70"/>
      <c r="D141" s="70"/>
    </row>
    <row r="142" spans="1:4" ht="16.5" customHeight="1">
      <c r="A142" s="3"/>
      <c r="B142" s="66" t="s">
        <v>11</v>
      </c>
      <c r="C142" s="66"/>
      <c r="D142" s="66"/>
    </row>
    <row r="143" spans="1:4" ht="16.5" customHeight="1">
      <c r="A143" s="3"/>
      <c r="B143" s="65" t="s">
        <v>278</v>
      </c>
      <c r="C143" s="65"/>
      <c r="D143" s="65"/>
    </row>
    <row r="144" spans="1:4" ht="16.5" customHeight="1">
      <c r="A144" s="3"/>
      <c r="B144" s="25" t="s">
        <v>84</v>
      </c>
      <c r="C144" s="25"/>
      <c r="D144" s="25"/>
    </row>
    <row r="145" spans="1:6" ht="16.5" customHeight="1">
      <c r="A145" s="3"/>
      <c r="B145" s="22" t="s">
        <v>108</v>
      </c>
      <c r="C145" s="29" t="s">
        <v>109</v>
      </c>
      <c r="D145" s="26">
        <f>D146</f>
        <v>0</v>
      </c>
      <c r="E145" s="7">
        <v>606311</v>
      </c>
      <c r="F145" s="7">
        <v>579795</v>
      </c>
    </row>
    <row r="146" spans="1:6" ht="16.5" customHeight="1">
      <c r="A146" s="3"/>
      <c r="B146" s="22" t="s">
        <v>110</v>
      </c>
      <c r="C146" s="19" t="s">
        <v>111</v>
      </c>
      <c r="D146" s="4">
        <v>0</v>
      </c>
      <c r="E146" s="7">
        <v>0</v>
      </c>
      <c r="F146" s="7">
        <v>0</v>
      </c>
    </row>
    <row r="147" spans="1:6" ht="16.5" customHeight="1">
      <c r="A147" s="3"/>
      <c r="B147" s="22" t="s">
        <v>85</v>
      </c>
      <c r="C147" s="29" t="s">
        <v>86</v>
      </c>
      <c r="D147" s="26">
        <f>D148+D149+D150+D151</f>
        <v>0</v>
      </c>
      <c r="E147" s="7">
        <v>34216</v>
      </c>
      <c r="F147" s="7">
        <v>32835</v>
      </c>
    </row>
    <row r="148" spans="1:6" ht="16.5" customHeight="1">
      <c r="A148" s="3"/>
      <c r="B148" s="22" t="s">
        <v>148</v>
      </c>
      <c r="C148" s="19" t="s">
        <v>149</v>
      </c>
      <c r="D148" s="4">
        <v>0</v>
      </c>
      <c r="E148" s="7">
        <v>0</v>
      </c>
      <c r="F148" s="7">
        <v>0</v>
      </c>
    </row>
    <row r="149" spans="1:6" ht="16.5" customHeight="1">
      <c r="A149" s="3"/>
      <c r="B149" s="22" t="s">
        <v>114</v>
      </c>
      <c r="C149" s="19" t="s">
        <v>115</v>
      </c>
      <c r="D149" s="4">
        <v>0</v>
      </c>
      <c r="E149" s="7">
        <v>0</v>
      </c>
      <c r="F149" s="7">
        <v>0</v>
      </c>
    </row>
    <row r="150" spans="1:6" ht="16.5" customHeight="1">
      <c r="A150" s="3"/>
      <c r="B150" s="22" t="s">
        <v>116</v>
      </c>
      <c r="C150" s="19" t="s">
        <v>117</v>
      </c>
      <c r="D150" s="4">
        <v>0</v>
      </c>
      <c r="E150" s="7">
        <v>0</v>
      </c>
      <c r="F150" s="7">
        <v>0</v>
      </c>
    </row>
    <row r="151" spans="1:6" ht="16.5" customHeight="1">
      <c r="A151" s="3"/>
      <c r="B151" s="22" t="s">
        <v>118</v>
      </c>
      <c r="C151" s="19" t="s">
        <v>119</v>
      </c>
      <c r="D151" s="4">
        <v>0</v>
      </c>
      <c r="E151" s="7">
        <v>0</v>
      </c>
      <c r="F151" s="7">
        <v>0</v>
      </c>
    </row>
    <row r="152" spans="1:6" ht="16.5" customHeight="1">
      <c r="A152" s="3"/>
      <c r="B152" s="22" t="s">
        <v>89</v>
      </c>
      <c r="C152" s="29" t="s">
        <v>90</v>
      </c>
      <c r="D152" s="26">
        <f>D153+D154+D155+D156</f>
        <v>0</v>
      </c>
      <c r="E152" s="7">
        <v>131447</v>
      </c>
      <c r="F152" s="7">
        <v>131447</v>
      </c>
    </row>
    <row r="153" spans="1:6" ht="16.5" customHeight="1">
      <c r="A153" s="3"/>
      <c r="B153" s="22" t="s">
        <v>91</v>
      </c>
      <c r="C153" s="19" t="s">
        <v>92</v>
      </c>
      <c r="D153" s="4">
        <v>0</v>
      </c>
      <c r="E153" s="7">
        <v>0</v>
      </c>
      <c r="F153" s="7">
        <v>0</v>
      </c>
    </row>
    <row r="154" spans="1:6" ht="16.5" customHeight="1">
      <c r="A154" s="3"/>
      <c r="B154" s="22" t="s">
        <v>168</v>
      </c>
      <c r="C154" s="19" t="s">
        <v>169</v>
      </c>
      <c r="D154" s="4">
        <v>0</v>
      </c>
      <c r="E154" s="7">
        <v>0</v>
      </c>
      <c r="F154" s="7">
        <v>0</v>
      </c>
    </row>
    <row r="155" spans="1:6" ht="16.5" customHeight="1">
      <c r="A155" s="3"/>
      <c r="B155" s="22" t="s">
        <v>93</v>
      </c>
      <c r="C155" s="19" t="s">
        <v>94</v>
      </c>
      <c r="D155" s="4">
        <v>0</v>
      </c>
      <c r="E155" s="7">
        <v>0</v>
      </c>
      <c r="F155" s="7">
        <v>0</v>
      </c>
    </row>
    <row r="156" spans="1:6" ht="16.5" customHeight="1">
      <c r="A156" s="3"/>
      <c r="B156" s="22" t="s">
        <v>95</v>
      </c>
      <c r="C156" s="19" t="s">
        <v>96</v>
      </c>
      <c r="D156" s="4">
        <v>0</v>
      </c>
      <c r="E156" s="7">
        <v>0</v>
      </c>
      <c r="F156" s="7">
        <v>0</v>
      </c>
    </row>
    <row r="157" spans="1:6" ht="16.5" customHeight="1">
      <c r="A157" s="3"/>
      <c r="B157" s="22" t="s">
        <v>97</v>
      </c>
      <c r="C157" s="29" t="s">
        <v>98</v>
      </c>
      <c r="D157" s="26"/>
      <c r="E157" s="7">
        <v>199626</v>
      </c>
      <c r="F157" s="7">
        <v>174369</v>
      </c>
    </row>
    <row r="158" spans="1:6" ht="16.5" customHeight="1">
      <c r="A158" s="3"/>
      <c r="B158" s="22" t="s">
        <v>99</v>
      </c>
      <c r="C158" s="19" t="s">
        <v>100</v>
      </c>
      <c r="D158" s="4">
        <v>0</v>
      </c>
      <c r="E158" s="7">
        <v>0</v>
      </c>
      <c r="F158" s="7">
        <v>0</v>
      </c>
    </row>
    <row r="159" spans="1:4" ht="16.5" customHeight="1">
      <c r="A159" s="3"/>
      <c r="B159" s="22" t="s">
        <v>276</v>
      </c>
      <c r="C159" s="19">
        <v>1013</v>
      </c>
      <c r="D159" s="4">
        <v>0</v>
      </c>
    </row>
    <row r="160" spans="1:6" ht="16.5" customHeight="1">
      <c r="A160" s="3"/>
      <c r="B160" s="22" t="s">
        <v>170</v>
      </c>
      <c r="C160" s="19" t="s">
        <v>171</v>
      </c>
      <c r="D160" s="4">
        <v>0</v>
      </c>
      <c r="E160" s="7">
        <v>0</v>
      </c>
      <c r="F160" s="7">
        <v>0</v>
      </c>
    </row>
    <row r="161" spans="1:6" ht="16.5" customHeight="1">
      <c r="A161" s="3"/>
      <c r="B161" s="22" t="s">
        <v>101</v>
      </c>
      <c r="C161" s="19" t="s">
        <v>102</v>
      </c>
      <c r="D161" s="4"/>
      <c r="E161" s="7">
        <v>0</v>
      </c>
      <c r="F161" s="7">
        <v>0</v>
      </c>
    </row>
    <row r="162" spans="1:6" ht="16.5" customHeight="1">
      <c r="A162" s="3"/>
      <c r="B162" s="22" t="s">
        <v>103</v>
      </c>
      <c r="C162" s="19" t="s">
        <v>104</v>
      </c>
      <c r="D162" s="4">
        <v>0</v>
      </c>
      <c r="E162" s="7">
        <v>0</v>
      </c>
      <c r="F162" s="7">
        <v>0</v>
      </c>
    </row>
    <row r="163" spans="1:6" ht="16.5" customHeight="1">
      <c r="A163" s="3"/>
      <c r="B163" s="22" t="s">
        <v>120</v>
      </c>
      <c r="C163" s="19" t="s">
        <v>121</v>
      </c>
      <c r="D163" s="4"/>
      <c r="E163" s="7">
        <v>0</v>
      </c>
      <c r="F163" s="7">
        <v>0</v>
      </c>
    </row>
    <row r="164" spans="1:4" ht="16.5" customHeight="1">
      <c r="A164" s="3"/>
      <c r="B164" s="22" t="s">
        <v>150</v>
      </c>
      <c r="C164" s="19">
        <v>1030</v>
      </c>
      <c r="D164" s="4">
        <v>0</v>
      </c>
    </row>
    <row r="165" spans="1:6" ht="16.5" customHeight="1">
      <c r="A165" s="3"/>
      <c r="B165" s="22" t="s">
        <v>172</v>
      </c>
      <c r="C165" s="19" t="s">
        <v>173</v>
      </c>
      <c r="D165" s="4">
        <v>0</v>
      </c>
      <c r="E165" s="7">
        <v>0</v>
      </c>
      <c r="F165" s="7">
        <v>0</v>
      </c>
    </row>
    <row r="166" spans="1:4" ht="15.75" customHeight="1">
      <c r="A166" s="3"/>
      <c r="B166" s="64" t="s">
        <v>105</v>
      </c>
      <c r="C166" s="64"/>
      <c r="D166" s="26">
        <v>1374453</v>
      </c>
    </row>
    <row r="167" spans="1:4" ht="15.75" customHeight="1">
      <c r="A167" s="3"/>
      <c r="B167" s="17"/>
      <c r="C167" s="8"/>
      <c r="D167" s="6"/>
    </row>
    <row r="168" spans="1:4" ht="16.5" customHeight="1">
      <c r="A168" s="3"/>
      <c r="B168" s="25" t="s">
        <v>128</v>
      </c>
      <c r="C168" s="25"/>
      <c r="D168" s="25"/>
    </row>
    <row r="169" spans="1:6" ht="16.5" customHeight="1">
      <c r="A169" s="3"/>
      <c r="B169" s="22" t="s">
        <v>129</v>
      </c>
      <c r="C169" s="29" t="s">
        <v>130</v>
      </c>
      <c r="D169" s="26">
        <v>0</v>
      </c>
      <c r="E169" s="7">
        <v>5400</v>
      </c>
      <c r="F169" s="7">
        <v>5400</v>
      </c>
    </row>
    <row r="170" spans="1:6" ht="16.5" customHeight="1">
      <c r="A170" s="3"/>
      <c r="B170" s="22" t="s">
        <v>138</v>
      </c>
      <c r="C170" s="29" t="s">
        <v>139</v>
      </c>
      <c r="D170" s="26">
        <v>51500</v>
      </c>
      <c r="E170" s="7">
        <v>6964</v>
      </c>
      <c r="F170" s="7">
        <v>6616</v>
      </c>
    </row>
    <row r="171" spans="1:6" ht="16.5" customHeight="1">
      <c r="A171" s="3"/>
      <c r="B171" s="22" t="s">
        <v>194</v>
      </c>
      <c r="C171" s="19">
        <v>5205</v>
      </c>
      <c r="D171" s="4">
        <v>0</v>
      </c>
      <c r="E171" s="7">
        <v>0</v>
      </c>
      <c r="F171" s="7">
        <v>0</v>
      </c>
    </row>
    <row r="172" spans="1:4" ht="15.75" customHeight="1">
      <c r="A172" s="3"/>
      <c r="B172" s="64" t="s">
        <v>131</v>
      </c>
      <c r="C172" s="64"/>
      <c r="D172" s="26">
        <f>D169+D170</f>
        <v>51500</v>
      </c>
    </row>
    <row r="173" spans="1:4" ht="16.5" customHeight="1">
      <c r="A173" s="3"/>
      <c r="B173" s="22"/>
      <c r="C173" s="3"/>
      <c r="D173" s="4"/>
    </row>
    <row r="174" spans="1:4" ht="15.75" customHeight="1">
      <c r="A174" s="3"/>
      <c r="B174" s="64" t="s">
        <v>174</v>
      </c>
      <c r="C174" s="64"/>
      <c r="D174" s="26">
        <v>1425953</v>
      </c>
    </row>
    <row r="175" spans="1:4" ht="15.75" customHeight="1">
      <c r="A175" s="3"/>
      <c r="B175" s="17"/>
      <c r="C175" s="8"/>
      <c r="D175" s="6"/>
    </row>
    <row r="176" spans="1:4" ht="16.5" customHeight="1">
      <c r="A176" s="3"/>
      <c r="B176" s="63" t="s">
        <v>175</v>
      </c>
      <c r="C176" s="63"/>
      <c r="D176" s="63"/>
    </row>
    <row r="177" spans="1:4" ht="16.5" customHeight="1">
      <c r="A177" s="3"/>
      <c r="B177" s="25" t="s">
        <v>84</v>
      </c>
      <c r="C177" s="25"/>
      <c r="D177" s="25"/>
    </row>
    <row r="178" spans="1:6" ht="16.5" customHeight="1">
      <c r="A178" s="3"/>
      <c r="B178" s="22" t="s">
        <v>108</v>
      </c>
      <c r="C178" s="29" t="s">
        <v>109</v>
      </c>
      <c r="D178" s="26">
        <f>D179</f>
        <v>0</v>
      </c>
      <c r="E178" s="7">
        <v>1262825</v>
      </c>
      <c r="F178" s="7">
        <v>1227867</v>
      </c>
    </row>
    <row r="179" spans="1:6" ht="16.5" customHeight="1">
      <c r="A179" s="3"/>
      <c r="B179" s="22" t="s">
        <v>110</v>
      </c>
      <c r="C179" s="19" t="s">
        <v>111</v>
      </c>
      <c r="D179" s="4">
        <v>0</v>
      </c>
      <c r="E179" s="7">
        <v>0</v>
      </c>
      <c r="F179" s="7">
        <v>0</v>
      </c>
    </row>
    <row r="180" spans="1:6" ht="16.5" customHeight="1">
      <c r="A180" s="3"/>
      <c r="B180" s="22" t="s">
        <v>85</v>
      </c>
      <c r="C180" s="19" t="s">
        <v>86</v>
      </c>
      <c r="D180" s="26">
        <f>D181+D182+D183+D184</f>
        <v>0</v>
      </c>
      <c r="E180" s="7">
        <v>148405</v>
      </c>
      <c r="F180" s="7">
        <v>87131</v>
      </c>
    </row>
    <row r="181" spans="1:6" ht="16.5" customHeight="1">
      <c r="A181" s="3"/>
      <c r="B181" s="22" t="s">
        <v>148</v>
      </c>
      <c r="C181" s="19" t="s">
        <v>149</v>
      </c>
      <c r="D181" s="4">
        <v>0</v>
      </c>
      <c r="E181" s="7">
        <v>0</v>
      </c>
      <c r="F181" s="7">
        <v>0</v>
      </c>
    </row>
    <row r="182" spans="1:6" ht="16.5" customHeight="1">
      <c r="A182" s="3"/>
      <c r="B182" s="22" t="s">
        <v>114</v>
      </c>
      <c r="C182" s="19" t="s">
        <v>115</v>
      </c>
      <c r="D182" s="4">
        <v>0</v>
      </c>
      <c r="E182" s="7">
        <v>0</v>
      </c>
      <c r="F182" s="7">
        <v>0</v>
      </c>
    </row>
    <row r="183" spans="1:6" ht="16.5" customHeight="1">
      <c r="A183" s="3"/>
      <c r="B183" s="22" t="s">
        <v>116</v>
      </c>
      <c r="C183" s="19" t="s">
        <v>117</v>
      </c>
      <c r="D183" s="4">
        <v>0</v>
      </c>
      <c r="E183" s="7">
        <v>0</v>
      </c>
      <c r="F183" s="7">
        <v>0</v>
      </c>
    </row>
    <row r="184" spans="1:6" ht="16.5" customHeight="1">
      <c r="A184" s="3"/>
      <c r="B184" s="22" t="s">
        <v>118</v>
      </c>
      <c r="C184" s="19" t="s">
        <v>119</v>
      </c>
      <c r="D184" s="4">
        <v>0</v>
      </c>
      <c r="E184" s="7">
        <v>0</v>
      </c>
      <c r="F184" s="7">
        <v>0</v>
      </c>
    </row>
    <row r="185" spans="1:6" ht="16.5" customHeight="1">
      <c r="A185" s="3"/>
      <c r="B185" s="22" t="s">
        <v>89</v>
      </c>
      <c r="C185" s="29" t="s">
        <v>90</v>
      </c>
      <c r="D185" s="26">
        <f>D186+D187+D188+D189</f>
        <v>0</v>
      </c>
      <c r="E185" s="7">
        <v>287422</v>
      </c>
      <c r="F185" s="7">
        <v>278083</v>
      </c>
    </row>
    <row r="186" spans="1:6" ht="16.5" customHeight="1">
      <c r="A186" s="3"/>
      <c r="B186" s="22" t="s">
        <v>91</v>
      </c>
      <c r="C186" s="19" t="s">
        <v>92</v>
      </c>
      <c r="D186" s="4">
        <v>0</v>
      </c>
      <c r="E186" s="7">
        <v>0</v>
      </c>
      <c r="F186" s="7">
        <v>0</v>
      </c>
    </row>
    <row r="187" spans="1:6" ht="16.5" customHeight="1">
      <c r="A187" s="3"/>
      <c r="B187" s="22" t="s">
        <v>168</v>
      </c>
      <c r="C187" s="19" t="s">
        <v>169</v>
      </c>
      <c r="D187" s="4">
        <v>0</v>
      </c>
      <c r="E187" s="7">
        <v>0</v>
      </c>
      <c r="F187" s="7">
        <v>0</v>
      </c>
    </row>
    <row r="188" spans="1:6" ht="16.5" customHeight="1">
      <c r="A188" s="3"/>
      <c r="B188" s="22" t="s">
        <v>93</v>
      </c>
      <c r="C188" s="19" t="s">
        <v>94</v>
      </c>
      <c r="D188" s="4">
        <v>0</v>
      </c>
      <c r="E188" s="7">
        <v>0</v>
      </c>
      <c r="F188" s="7">
        <v>0</v>
      </c>
    </row>
    <row r="189" spans="1:6" ht="16.5" customHeight="1">
      <c r="A189" s="3"/>
      <c r="B189" s="22" t="s">
        <v>95</v>
      </c>
      <c r="C189" s="19" t="s">
        <v>96</v>
      </c>
      <c r="D189" s="4">
        <v>0</v>
      </c>
      <c r="E189" s="7">
        <v>0</v>
      </c>
      <c r="F189" s="7">
        <v>0</v>
      </c>
    </row>
    <row r="190" spans="1:6" ht="16.5" customHeight="1">
      <c r="A190" s="3"/>
      <c r="B190" s="22" t="s">
        <v>97</v>
      </c>
      <c r="C190" s="29" t="s">
        <v>98</v>
      </c>
      <c r="D190" s="26">
        <v>29645</v>
      </c>
      <c r="E190" s="7">
        <v>338953</v>
      </c>
      <c r="F190" s="7">
        <v>223435</v>
      </c>
    </row>
    <row r="191" spans="1:6" ht="16.5" customHeight="1">
      <c r="A191" s="3"/>
      <c r="B191" s="22" t="s">
        <v>99</v>
      </c>
      <c r="C191" s="19" t="s">
        <v>100</v>
      </c>
      <c r="D191" s="4">
        <v>0</v>
      </c>
      <c r="E191" s="7">
        <v>0</v>
      </c>
      <c r="F191" s="7">
        <v>0</v>
      </c>
    </row>
    <row r="192" spans="1:6" ht="16.5" customHeight="1">
      <c r="A192" s="3"/>
      <c r="B192" s="22" t="s">
        <v>176</v>
      </c>
      <c r="C192" s="19" t="s">
        <v>177</v>
      </c>
      <c r="D192" s="4">
        <v>0</v>
      </c>
      <c r="E192" s="7">
        <v>0</v>
      </c>
      <c r="F192" s="7">
        <v>0</v>
      </c>
    </row>
    <row r="193" spans="1:6" ht="16.5" customHeight="1">
      <c r="A193" s="3"/>
      <c r="B193" s="22" t="s">
        <v>170</v>
      </c>
      <c r="C193" s="19" t="s">
        <v>171</v>
      </c>
      <c r="D193" s="4">
        <v>0</v>
      </c>
      <c r="E193" s="7">
        <v>0</v>
      </c>
      <c r="F193" s="7">
        <v>0</v>
      </c>
    </row>
    <row r="194" spans="1:6" ht="16.5" customHeight="1">
      <c r="A194" s="3"/>
      <c r="B194" s="22" t="s">
        <v>101</v>
      </c>
      <c r="C194" s="19" t="s">
        <v>102</v>
      </c>
      <c r="D194" s="4">
        <v>29645</v>
      </c>
      <c r="E194" s="7">
        <v>0</v>
      </c>
      <c r="F194" s="7">
        <v>0</v>
      </c>
    </row>
    <row r="195" spans="1:6" ht="16.5" customHeight="1">
      <c r="A195" s="3"/>
      <c r="B195" s="22" t="s">
        <v>103</v>
      </c>
      <c r="C195" s="19" t="s">
        <v>104</v>
      </c>
      <c r="D195" s="4">
        <v>0</v>
      </c>
      <c r="E195" s="7">
        <v>0</v>
      </c>
      <c r="F195" s="7">
        <v>0</v>
      </c>
    </row>
    <row r="196" spans="1:6" ht="16.5" customHeight="1">
      <c r="A196" s="3"/>
      <c r="B196" s="22" t="s">
        <v>120</v>
      </c>
      <c r="C196" s="19" t="s">
        <v>121</v>
      </c>
      <c r="D196" s="4">
        <v>0</v>
      </c>
      <c r="E196" s="7">
        <v>0</v>
      </c>
      <c r="F196" s="7">
        <v>0</v>
      </c>
    </row>
    <row r="197" spans="1:6" ht="16.5" customHeight="1">
      <c r="A197" s="3"/>
      <c r="B197" s="22" t="s">
        <v>150</v>
      </c>
      <c r="C197" s="19" t="s">
        <v>151</v>
      </c>
      <c r="D197" s="4">
        <v>0</v>
      </c>
      <c r="E197" s="7">
        <v>0</v>
      </c>
      <c r="F197" s="7">
        <v>0</v>
      </c>
    </row>
    <row r="198" spans="1:6" ht="16.5" customHeight="1">
      <c r="A198" s="3"/>
      <c r="B198" s="22" t="s">
        <v>172</v>
      </c>
      <c r="C198" s="19" t="s">
        <v>173</v>
      </c>
      <c r="D198" s="4">
        <v>0</v>
      </c>
      <c r="E198" s="7">
        <v>0</v>
      </c>
      <c r="F198" s="7">
        <v>0</v>
      </c>
    </row>
    <row r="199" spans="1:6" ht="16.5" customHeight="1">
      <c r="A199" s="3"/>
      <c r="B199" s="22" t="s">
        <v>158</v>
      </c>
      <c r="C199" s="19" t="s">
        <v>159</v>
      </c>
      <c r="D199" s="4">
        <v>0</v>
      </c>
      <c r="E199" s="7">
        <v>0</v>
      </c>
      <c r="F199" s="7">
        <v>0</v>
      </c>
    </row>
    <row r="200" spans="1:6" ht="16.5" customHeight="1">
      <c r="A200" s="3"/>
      <c r="B200" s="22" t="s">
        <v>152</v>
      </c>
      <c r="C200" s="19" t="s">
        <v>153</v>
      </c>
      <c r="D200" s="4">
        <v>0</v>
      </c>
      <c r="E200" s="7">
        <v>0</v>
      </c>
      <c r="F200" s="7">
        <v>0</v>
      </c>
    </row>
    <row r="201" spans="1:6" ht="16.5" customHeight="1">
      <c r="A201" s="3"/>
      <c r="B201" s="22" t="s">
        <v>124</v>
      </c>
      <c r="C201" s="29" t="s">
        <v>125</v>
      </c>
      <c r="D201" s="26">
        <f>D202</f>
        <v>0</v>
      </c>
      <c r="E201" s="7">
        <v>6630</v>
      </c>
      <c r="F201" s="7">
        <v>6630</v>
      </c>
    </row>
    <row r="202" spans="1:6" ht="16.5" customHeight="1">
      <c r="A202" s="3"/>
      <c r="B202" s="22" t="s">
        <v>178</v>
      </c>
      <c r="C202" s="19" t="s">
        <v>179</v>
      </c>
      <c r="D202" s="4">
        <v>0</v>
      </c>
      <c r="E202" s="7">
        <v>0</v>
      </c>
      <c r="F202" s="7">
        <v>0</v>
      </c>
    </row>
    <row r="203" spans="1:6" ht="16.5" customHeight="1">
      <c r="A203" s="3"/>
      <c r="B203" s="22" t="s">
        <v>180</v>
      </c>
      <c r="C203" s="29" t="s">
        <v>181</v>
      </c>
      <c r="D203" s="26">
        <v>0</v>
      </c>
      <c r="E203" s="7">
        <v>22820</v>
      </c>
      <c r="F203" s="7">
        <v>20795</v>
      </c>
    </row>
    <row r="204" spans="1:4" ht="15.75" customHeight="1">
      <c r="A204" s="3"/>
      <c r="B204" s="64" t="s">
        <v>105</v>
      </c>
      <c r="C204" s="64"/>
      <c r="D204" s="26">
        <v>2806084</v>
      </c>
    </row>
    <row r="205" spans="1:4" ht="16.5" customHeight="1">
      <c r="A205" s="3"/>
      <c r="B205" s="25" t="s">
        <v>128</v>
      </c>
      <c r="C205" s="25"/>
      <c r="D205" s="25"/>
    </row>
    <row r="206" spans="1:6" ht="16.5" customHeight="1">
      <c r="A206" s="3"/>
      <c r="B206" s="22" t="s">
        <v>129</v>
      </c>
      <c r="C206" s="19" t="s">
        <v>130</v>
      </c>
      <c r="D206" s="4">
        <v>0</v>
      </c>
      <c r="E206" s="7">
        <v>5400</v>
      </c>
      <c r="F206" s="7">
        <v>5400</v>
      </c>
    </row>
    <row r="207" spans="1:6" ht="16.5" customHeight="1">
      <c r="A207" s="3"/>
      <c r="B207" s="22" t="s">
        <v>138</v>
      </c>
      <c r="C207" s="19" t="s">
        <v>139</v>
      </c>
      <c r="D207" s="4">
        <v>9984</v>
      </c>
      <c r="E207" s="7">
        <v>6964</v>
      </c>
      <c r="F207" s="7">
        <v>6616</v>
      </c>
    </row>
    <row r="208" spans="1:6" ht="16.5" customHeight="1">
      <c r="A208" s="3"/>
      <c r="B208" s="22" t="s">
        <v>140</v>
      </c>
      <c r="C208" s="19" t="s">
        <v>141</v>
      </c>
      <c r="D208" s="4">
        <v>0</v>
      </c>
      <c r="E208" s="7">
        <v>0</v>
      </c>
      <c r="F208" s="7">
        <v>0</v>
      </c>
    </row>
    <row r="209" spans="1:6" ht="16.5" customHeight="1">
      <c r="A209" s="3"/>
      <c r="B209" s="22" t="s">
        <v>142</v>
      </c>
      <c r="C209" s="19" t="s">
        <v>143</v>
      </c>
      <c r="D209" s="4">
        <v>0</v>
      </c>
      <c r="E209" s="7">
        <v>0</v>
      </c>
      <c r="F209" s="7">
        <v>0</v>
      </c>
    </row>
    <row r="210" spans="1:4" ht="15.75" customHeight="1">
      <c r="A210" s="3"/>
      <c r="B210" s="64" t="s">
        <v>131</v>
      </c>
      <c r="C210" s="64"/>
      <c r="D210" s="4">
        <v>0</v>
      </c>
    </row>
    <row r="211" spans="1:4" ht="15.75" customHeight="1">
      <c r="A211" s="3"/>
      <c r="B211" s="17"/>
      <c r="C211" s="8"/>
      <c r="D211" s="6"/>
    </row>
    <row r="212" spans="1:4" ht="15.75" customHeight="1">
      <c r="A212" s="3"/>
      <c r="B212" s="64" t="s">
        <v>182</v>
      </c>
      <c r="C212" s="64"/>
      <c r="D212" s="26">
        <v>2816068</v>
      </c>
    </row>
    <row r="213" spans="1:4" ht="15.75" customHeight="1">
      <c r="A213" s="3"/>
      <c r="B213" s="17"/>
      <c r="C213" s="8"/>
      <c r="D213" s="6"/>
    </row>
    <row r="214" spans="1:4" ht="16.5" customHeight="1">
      <c r="A214" s="3"/>
      <c r="B214" s="65" t="s">
        <v>277</v>
      </c>
      <c r="C214" s="65"/>
      <c r="D214" s="65"/>
    </row>
    <row r="215" spans="1:4" ht="16.5" customHeight="1">
      <c r="A215" s="3"/>
      <c r="B215" s="25" t="s">
        <v>84</v>
      </c>
      <c r="C215" s="25"/>
      <c r="D215" s="25"/>
    </row>
    <row r="216" spans="1:6" ht="16.5" customHeight="1">
      <c r="A216" s="3"/>
      <c r="B216" s="22" t="s">
        <v>108</v>
      </c>
      <c r="C216" s="29" t="s">
        <v>109</v>
      </c>
      <c r="D216" s="26">
        <f>D217</f>
        <v>0</v>
      </c>
      <c r="E216" s="7">
        <v>314926</v>
      </c>
      <c r="F216" s="7">
        <v>314926</v>
      </c>
    </row>
    <row r="217" spans="1:6" ht="16.5" customHeight="1">
      <c r="A217" s="3"/>
      <c r="B217" s="22" t="s">
        <v>110</v>
      </c>
      <c r="C217" s="19" t="s">
        <v>111</v>
      </c>
      <c r="D217" s="4">
        <v>0</v>
      </c>
      <c r="E217" s="7">
        <v>0</v>
      </c>
      <c r="F217" s="7">
        <v>0</v>
      </c>
    </row>
    <row r="218" spans="1:6" ht="16.5" customHeight="1">
      <c r="A218" s="3"/>
      <c r="B218" s="22" t="s">
        <v>85</v>
      </c>
      <c r="C218" s="29" t="s">
        <v>86</v>
      </c>
      <c r="D218" s="26">
        <f>D219+D220+D222</f>
        <v>0</v>
      </c>
      <c r="E218" s="7">
        <v>47682</v>
      </c>
      <c r="F218" s="7">
        <v>16652</v>
      </c>
    </row>
    <row r="219" spans="1:6" ht="16.5" customHeight="1">
      <c r="A219" s="3"/>
      <c r="B219" s="22" t="s">
        <v>148</v>
      </c>
      <c r="C219" s="19" t="s">
        <v>149</v>
      </c>
      <c r="D219" s="4">
        <v>0</v>
      </c>
      <c r="E219" s="7">
        <v>0</v>
      </c>
      <c r="F219" s="7">
        <v>0</v>
      </c>
    </row>
    <row r="220" spans="1:6" ht="16.5" customHeight="1">
      <c r="A220" s="3"/>
      <c r="B220" s="22" t="s">
        <v>114</v>
      </c>
      <c r="C220" s="19" t="s">
        <v>115</v>
      </c>
      <c r="D220" s="4">
        <v>0</v>
      </c>
      <c r="E220" s="7">
        <v>0</v>
      </c>
      <c r="F220" s="7">
        <v>0</v>
      </c>
    </row>
    <row r="221" spans="1:6" ht="16.5" customHeight="1">
      <c r="A221" s="3"/>
      <c r="B221" s="22" t="s">
        <v>116</v>
      </c>
      <c r="C221" s="19" t="s">
        <v>117</v>
      </c>
      <c r="D221" s="4">
        <v>0</v>
      </c>
      <c r="E221" s="7">
        <v>0</v>
      </c>
      <c r="F221" s="7">
        <v>0</v>
      </c>
    </row>
    <row r="222" spans="1:6" ht="16.5" customHeight="1">
      <c r="A222" s="3"/>
      <c r="B222" s="22" t="s">
        <v>118</v>
      </c>
      <c r="C222" s="19" t="s">
        <v>119</v>
      </c>
      <c r="D222" s="4">
        <v>0</v>
      </c>
      <c r="E222" s="7">
        <v>0</v>
      </c>
      <c r="F222" s="7">
        <v>0</v>
      </c>
    </row>
    <row r="223" spans="1:6" ht="16.5" customHeight="1">
      <c r="A223" s="3"/>
      <c r="B223" s="22" t="s">
        <v>89</v>
      </c>
      <c r="C223" s="29" t="s">
        <v>90</v>
      </c>
      <c r="D223" s="26">
        <f>D224+D225+D226+D227</f>
        <v>0</v>
      </c>
      <c r="E223" s="7">
        <v>79342</v>
      </c>
      <c r="F223" s="7">
        <v>72366</v>
      </c>
    </row>
    <row r="224" spans="1:6" ht="16.5" customHeight="1">
      <c r="A224" s="3"/>
      <c r="B224" s="22" t="s">
        <v>91</v>
      </c>
      <c r="C224" s="19" t="s">
        <v>92</v>
      </c>
      <c r="D224" s="4">
        <v>0</v>
      </c>
      <c r="E224" s="7">
        <v>0</v>
      </c>
      <c r="F224" s="7">
        <v>0</v>
      </c>
    </row>
    <row r="225" spans="1:6" ht="16.5" customHeight="1">
      <c r="A225" s="3"/>
      <c r="B225" s="22" t="s">
        <v>168</v>
      </c>
      <c r="C225" s="19" t="s">
        <v>169</v>
      </c>
      <c r="D225" s="4">
        <v>0</v>
      </c>
      <c r="E225" s="7">
        <v>0</v>
      </c>
      <c r="F225" s="7">
        <v>0</v>
      </c>
    </row>
    <row r="226" spans="1:6" ht="16.5" customHeight="1">
      <c r="A226" s="3"/>
      <c r="B226" s="22" t="s">
        <v>93</v>
      </c>
      <c r="C226" s="19" t="s">
        <v>94</v>
      </c>
      <c r="D226" s="4">
        <v>0</v>
      </c>
      <c r="E226" s="7">
        <v>0</v>
      </c>
      <c r="F226" s="7">
        <v>0</v>
      </c>
    </row>
    <row r="227" spans="1:6" ht="16.5" customHeight="1">
      <c r="A227" s="3"/>
      <c r="B227" s="22" t="s">
        <v>95</v>
      </c>
      <c r="C227" s="19" t="s">
        <v>96</v>
      </c>
      <c r="D227" s="4">
        <v>0</v>
      </c>
      <c r="E227" s="7">
        <v>0</v>
      </c>
      <c r="F227" s="7">
        <v>0</v>
      </c>
    </row>
    <row r="228" spans="1:6" ht="16.5" customHeight="1">
      <c r="A228" s="3"/>
      <c r="B228" s="22" t="s">
        <v>97</v>
      </c>
      <c r="C228" s="29" t="s">
        <v>98</v>
      </c>
      <c r="D228" s="26">
        <v>0</v>
      </c>
      <c r="E228" s="7">
        <v>247185</v>
      </c>
      <c r="F228" s="7">
        <v>166372</v>
      </c>
    </row>
    <row r="229" spans="1:6" ht="16.5" customHeight="1">
      <c r="A229" s="3"/>
      <c r="B229" s="22" t="s">
        <v>170</v>
      </c>
      <c r="C229" s="19" t="s">
        <v>171</v>
      </c>
      <c r="D229" s="4">
        <v>0</v>
      </c>
      <c r="E229" s="7">
        <v>0</v>
      </c>
      <c r="F229" s="7">
        <v>0</v>
      </c>
    </row>
    <row r="230" spans="1:6" ht="16.5" customHeight="1">
      <c r="A230" s="3"/>
      <c r="B230" s="22" t="s">
        <v>101</v>
      </c>
      <c r="C230" s="19" t="s">
        <v>102</v>
      </c>
      <c r="D230" s="4">
        <v>0</v>
      </c>
      <c r="E230" s="7">
        <v>0</v>
      </c>
      <c r="F230" s="7">
        <v>0</v>
      </c>
    </row>
    <row r="231" spans="1:6" ht="16.5" customHeight="1">
      <c r="A231" s="3"/>
      <c r="B231" s="22" t="s">
        <v>103</v>
      </c>
      <c r="C231" s="19" t="s">
        <v>104</v>
      </c>
      <c r="D231" s="4">
        <v>0</v>
      </c>
      <c r="E231" s="7">
        <v>0</v>
      </c>
      <c r="F231" s="7">
        <v>0</v>
      </c>
    </row>
    <row r="232" spans="1:6" ht="16.5" customHeight="1">
      <c r="A232" s="3"/>
      <c r="B232" s="22" t="s">
        <v>120</v>
      </c>
      <c r="C232" s="19" t="s">
        <v>121</v>
      </c>
      <c r="D232" s="4">
        <v>0</v>
      </c>
      <c r="E232" s="7">
        <v>0</v>
      </c>
      <c r="F232" s="7">
        <v>0</v>
      </c>
    </row>
    <row r="233" spans="1:6" ht="16.5" customHeight="1">
      <c r="A233" s="3"/>
      <c r="B233" s="22" t="s">
        <v>150</v>
      </c>
      <c r="C233" s="19" t="s">
        <v>151</v>
      </c>
      <c r="D233" s="4">
        <v>0</v>
      </c>
      <c r="E233" s="7">
        <v>0</v>
      </c>
      <c r="F233" s="7">
        <v>0</v>
      </c>
    </row>
    <row r="234" spans="1:6" ht="16.5" customHeight="1">
      <c r="A234" s="3"/>
      <c r="B234" s="22" t="s">
        <v>172</v>
      </c>
      <c r="C234" s="19" t="s">
        <v>173</v>
      </c>
      <c r="D234" s="4">
        <v>0</v>
      </c>
      <c r="E234" s="7">
        <v>0</v>
      </c>
      <c r="F234" s="7">
        <v>0</v>
      </c>
    </row>
    <row r="235" spans="1:6" ht="16.5" customHeight="1">
      <c r="A235" s="3"/>
      <c r="B235" s="22" t="s">
        <v>158</v>
      </c>
      <c r="C235" s="19" t="s">
        <v>159</v>
      </c>
      <c r="D235" s="4">
        <v>0</v>
      </c>
      <c r="E235" s="7">
        <v>0</v>
      </c>
      <c r="F235" s="7">
        <v>0</v>
      </c>
    </row>
    <row r="236" spans="1:6" ht="16.5" customHeight="1">
      <c r="A236" s="3"/>
      <c r="B236" s="22" t="s">
        <v>124</v>
      </c>
      <c r="C236" s="29" t="s">
        <v>125</v>
      </c>
      <c r="D236" s="26">
        <f>D237</f>
        <v>0</v>
      </c>
      <c r="E236" s="7">
        <v>8000</v>
      </c>
      <c r="F236" s="7">
        <v>6569</v>
      </c>
    </row>
    <row r="237" spans="1:6" ht="16.5" customHeight="1">
      <c r="A237" s="3"/>
      <c r="B237" s="22" t="s">
        <v>178</v>
      </c>
      <c r="C237" s="19" t="s">
        <v>179</v>
      </c>
      <c r="D237" s="4">
        <v>0</v>
      </c>
      <c r="E237" s="7">
        <v>0</v>
      </c>
      <c r="F237" s="7">
        <v>0</v>
      </c>
    </row>
    <row r="238" spans="1:6" ht="16.5" customHeight="1">
      <c r="A238" s="3"/>
      <c r="B238" s="22" t="s">
        <v>180</v>
      </c>
      <c r="C238" s="29" t="s">
        <v>181</v>
      </c>
      <c r="D238" s="26">
        <v>0</v>
      </c>
      <c r="E238" s="7">
        <v>26482</v>
      </c>
      <c r="F238" s="7">
        <v>21473</v>
      </c>
    </row>
    <row r="239" spans="1:4" ht="15.75" customHeight="1">
      <c r="A239" s="3"/>
      <c r="B239" s="64" t="s">
        <v>105</v>
      </c>
      <c r="C239" s="64"/>
      <c r="D239" s="26">
        <v>844348</v>
      </c>
    </row>
    <row r="240" spans="1:4" ht="16.5" customHeight="1">
      <c r="A240" s="3"/>
      <c r="B240" s="25" t="s">
        <v>128</v>
      </c>
      <c r="C240" s="25"/>
      <c r="D240" s="25"/>
    </row>
    <row r="241" spans="1:6" ht="16.5" customHeight="1">
      <c r="A241" s="3"/>
      <c r="B241" s="22" t="s">
        <v>138</v>
      </c>
      <c r="C241" s="29" t="s">
        <v>139</v>
      </c>
      <c r="D241" s="26">
        <v>5000</v>
      </c>
      <c r="E241" s="7">
        <v>17379</v>
      </c>
      <c r="F241" s="7">
        <v>17268</v>
      </c>
    </row>
    <row r="242" spans="1:6" ht="16.5" customHeight="1">
      <c r="A242" s="3"/>
      <c r="B242" s="22" t="s">
        <v>140</v>
      </c>
      <c r="C242" s="19" t="s">
        <v>141</v>
      </c>
      <c r="D242" s="4">
        <v>0</v>
      </c>
      <c r="E242" s="7">
        <v>0</v>
      </c>
      <c r="F242" s="7">
        <v>0</v>
      </c>
    </row>
    <row r="243" spans="1:6" ht="16.5" customHeight="1">
      <c r="A243" s="3"/>
      <c r="B243" s="22" t="s">
        <v>142</v>
      </c>
      <c r="C243" s="19" t="s">
        <v>143</v>
      </c>
      <c r="D243" s="4">
        <v>0</v>
      </c>
      <c r="E243" s="7">
        <v>0</v>
      </c>
      <c r="F243" s="7">
        <v>0</v>
      </c>
    </row>
    <row r="244" spans="1:4" ht="15.75" customHeight="1">
      <c r="A244" s="3"/>
      <c r="B244" s="64" t="s">
        <v>131</v>
      </c>
      <c r="C244" s="64"/>
      <c r="D244" s="26">
        <f>D241</f>
        <v>5000</v>
      </c>
    </row>
    <row r="245" spans="1:4" ht="15.75" customHeight="1">
      <c r="A245" s="3"/>
      <c r="B245" s="17"/>
      <c r="C245" s="8"/>
      <c r="D245" s="6"/>
    </row>
    <row r="246" spans="1:4" ht="15.75" customHeight="1">
      <c r="A246" s="3"/>
      <c r="B246" s="64" t="s">
        <v>183</v>
      </c>
      <c r="C246" s="64"/>
      <c r="D246" s="26">
        <f>D239+D244</f>
        <v>849348</v>
      </c>
    </row>
    <row r="247" spans="1:4" ht="15.75" customHeight="1">
      <c r="A247" s="3"/>
      <c r="B247" s="17"/>
      <c r="C247" s="8"/>
      <c r="D247" s="6"/>
    </row>
    <row r="248" spans="1:4" ht="16.5" customHeight="1">
      <c r="A248" s="3"/>
      <c r="B248" s="63" t="s">
        <v>184</v>
      </c>
      <c r="C248" s="63"/>
      <c r="D248" s="63"/>
    </row>
    <row r="249" spans="1:4" ht="16.5" customHeight="1">
      <c r="A249" s="3"/>
      <c r="B249" s="25" t="s">
        <v>84</v>
      </c>
      <c r="C249" s="25"/>
      <c r="D249" s="25"/>
    </row>
    <row r="250" spans="1:6" ht="16.5" customHeight="1">
      <c r="A250" s="3"/>
      <c r="B250" s="22" t="s">
        <v>108</v>
      </c>
      <c r="C250" s="29" t="s">
        <v>109</v>
      </c>
      <c r="D250" s="26">
        <f>D251</f>
        <v>0</v>
      </c>
      <c r="E250" s="7">
        <v>50324</v>
      </c>
      <c r="F250" s="7">
        <v>27359</v>
      </c>
    </row>
    <row r="251" spans="1:6" ht="16.5" customHeight="1">
      <c r="A251" s="3"/>
      <c r="B251" s="22" t="s">
        <v>110</v>
      </c>
      <c r="C251" s="19" t="s">
        <v>111</v>
      </c>
      <c r="D251" s="4">
        <v>0</v>
      </c>
      <c r="E251" s="7">
        <v>0</v>
      </c>
      <c r="F251" s="7">
        <v>0</v>
      </c>
    </row>
    <row r="252" spans="1:6" ht="16.5" customHeight="1">
      <c r="A252" s="3"/>
      <c r="B252" s="22" t="s">
        <v>85</v>
      </c>
      <c r="C252" s="29" t="s">
        <v>86</v>
      </c>
      <c r="D252" s="26">
        <f>D253+D254+D255</f>
        <v>0</v>
      </c>
      <c r="E252" s="7">
        <v>6500</v>
      </c>
      <c r="F252" s="7">
        <v>1302</v>
      </c>
    </row>
    <row r="253" spans="1:6" ht="16.5" customHeight="1">
      <c r="A253" s="3"/>
      <c r="B253" s="22" t="s">
        <v>114</v>
      </c>
      <c r="C253" s="19" t="s">
        <v>115</v>
      </c>
      <c r="D253" s="4">
        <v>0</v>
      </c>
      <c r="E253" s="7">
        <v>0</v>
      </c>
      <c r="F253" s="7">
        <v>0</v>
      </c>
    </row>
    <row r="254" spans="1:6" ht="16.5" customHeight="1">
      <c r="A254" s="3"/>
      <c r="B254" s="22" t="s">
        <v>116</v>
      </c>
      <c r="C254" s="19" t="s">
        <v>117</v>
      </c>
      <c r="D254" s="4">
        <v>0</v>
      </c>
      <c r="E254" s="7">
        <v>0</v>
      </c>
      <c r="F254" s="7">
        <v>0</v>
      </c>
    </row>
    <row r="255" spans="1:6" ht="16.5" customHeight="1">
      <c r="A255" s="3"/>
      <c r="B255" s="22" t="s">
        <v>118</v>
      </c>
      <c r="C255" s="19" t="s">
        <v>119</v>
      </c>
      <c r="D255" s="4">
        <v>0</v>
      </c>
      <c r="E255" s="7">
        <v>0</v>
      </c>
      <c r="F255" s="7">
        <v>0</v>
      </c>
    </row>
    <row r="256" spans="1:6" ht="16.5" customHeight="1">
      <c r="A256" s="3"/>
      <c r="B256" s="22" t="s">
        <v>89</v>
      </c>
      <c r="C256" s="29" t="s">
        <v>90</v>
      </c>
      <c r="D256" s="26">
        <f>D257+D258+D259+D260</f>
        <v>0</v>
      </c>
      <c r="E256" s="7">
        <v>10939</v>
      </c>
      <c r="F256" s="7">
        <v>6308</v>
      </c>
    </row>
    <row r="257" spans="1:6" ht="16.5" customHeight="1">
      <c r="A257" s="3"/>
      <c r="B257" s="22" t="s">
        <v>91</v>
      </c>
      <c r="C257" s="19" t="s">
        <v>92</v>
      </c>
      <c r="D257" s="4">
        <v>0</v>
      </c>
      <c r="E257" s="7">
        <v>0</v>
      </c>
      <c r="F257" s="7">
        <v>0</v>
      </c>
    </row>
    <row r="258" spans="1:6" ht="16.5" customHeight="1">
      <c r="A258" s="3"/>
      <c r="B258" s="22" t="s">
        <v>168</v>
      </c>
      <c r="C258" s="19" t="s">
        <v>169</v>
      </c>
      <c r="D258" s="4">
        <v>0</v>
      </c>
      <c r="E258" s="7">
        <v>0</v>
      </c>
      <c r="F258" s="7">
        <v>0</v>
      </c>
    </row>
    <row r="259" spans="1:6" ht="16.5" customHeight="1">
      <c r="A259" s="3"/>
      <c r="B259" s="22" t="s">
        <v>93</v>
      </c>
      <c r="C259" s="19" t="s">
        <v>94</v>
      </c>
      <c r="D259" s="4">
        <v>0</v>
      </c>
      <c r="E259" s="7">
        <v>0</v>
      </c>
      <c r="F259" s="7">
        <v>0</v>
      </c>
    </row>
    <row r="260" spans="1:6" ht="16.5" customHeight="1">
      <c r="A260" s="3"/>
      <c r="B260" s="22" t="s">
        <v>95</v>
      </c>
      <c r="C260" s="19" t="s">
        <v>96</v>
      </c>
      <c r="D260" s="4">
        <v>0</v>
      </c>
      <c r="E260" s="7">
        <v>0</v>
      </c>
      <c r="F260" s="7">
        <v>0</v>
      </c>
    </row>
    <row r="261" spans="1:6" ht="16.5" customHeight="1">
      <c r="A261" s="3"/>
      <c r="B261" s="22" t="s">
        <v>97</v>
      </c>
      <c r="C261" s="29" t="s">
        <v>98</v>
      </c>
      <c r="D261" s="26">
        <f>D262+D263+D264+D265+D266+D267</f>
        <v>0</v>
      </c>
      <c r="E261" s="7">
        <v>27129</v>
      </c>
      <c r="F261" s="7">
        <v>9899</v>
      </c>
    </row>
    <row r="262" spans="1:6" ht="16.5" customHeight="1">
      <c r="A262" s="3"/>
      <c r="B262" s="22" t="s">
        <v>170</v>
      </c>
      <c r="C262" s="19" t="s">
        <v>171</v>
      </c>
      <c r="D262" s="4">
        <v>0</v>
      </c>
      <c r="E262" s="7">
        <v>0</v>
      </c>
      <c r="F262" s="7">
        <v>0</v>
      </c>
    </row>
    <row r="263" spans="1:6" ht="16.5" customHeight="1">
      <c r="A263" s="3"/>
      <c r="B263" s="22" t="s">
        <v>101</v>
      </c>
      <c r="C263" s="19" t="s">
        <v>102</v>
      </c>
      <c r="D263" s="4">
        <v>0</v>
      </c>
      <c r="E263" s="7">
        <v>0</v>
      </c>
      <c r="F263" s="7">
        <v>0</v>
      </c>
    </row>
    <row r="264" spans="1:6" ht="16.5" customHeight="1">
      <c r="A264" s="3"/>
      <c r="B264" s="22" t="s">
        <v>103</v>
      </c>
      <c r="C264" s="19" t="s">
        <v>104</v>
      </c>
      <c r="D264" s="4">
        <v>0</v>
      </c>
      <c r="E264" s="7">
        <v>0</v>
      </c>
      <c r="F264" s="7">
        <v>0</v>
      </c>
    </row>
    <row r="265" spans="1:6" ht="16.5" customHeight="1">
      <c r="A265" s="3"/>
      <c r="B265" s="22" t="s">
        <v>120</v>
      </c>
      <c r="C265" s="19" t="s">
        <v>121</v>
      </c>
      <c r="D265" s="4">
        <v>0</v>
      </c>
      <c r="E265" s="7">
        <v>0</v>
      </c>
      <c r="F265" s="7">
        <v>0</v>
      </c>
    </row>
    <row r="266" spans="1:6" ht="16.5" customHeight="1">
      <c r="A266" s="3"/>
      <c r="B266" s="22" t="s">
        <v>150</v>
      </c>
      <c r="C266" s="19" t="s">
        <v>151</v>
      </c>
      <c r="D266" s="4">
        <v>0</v>
      </c>
      <c r="E266" s="7">
        <v>0</v>
      </c>
      <c r="F266" s="7">
        <v>0</v>
      </c>
    </row>
    <row r="267" spans="1:6" ht="16.5" customHeight="1">
      <c r="A267" s="3"/>
      <c r="B267" s="22" t="s">
        <v>172</v>
      </c>
      <c r="C267" s="19" t="s">
        <v>173</v>
      </c>
      <c r="D267" s="4">
        <v>0</v>
      </c>
      <c r="E267" s="7">
        <v>0</v>
      </c>
      <c r="F267" s="7">
        <v>0</v>
      </c>
    </row>
    <row r="268" spans="1:4" ht="15.75" customHeight="1">
      <c r="A268" s="3"/>
      <c r="B268" s="64" t="s">
        <v>105</v>
      </c>
      <c r="C268" s="64"/>
      <c r="D268" s="26">
        <f>D250+D252+D256+D261</f>
        <v>0</v>
      </c>
    </row>
    <row r="269" spans="1:4" ht="15.75" customHeight="1">
      <c r="A269" s="3"/>
      <c r="B269" s="17"/>
      <c r="C269" s="8"/>
      <c r="D269" s="28"/>
    </row>
    <row r="270" spans="1:4" ht="15.75" customHeight="1">
      <c r="A270" s="3"/>
      <c r="B270" s="64" t="s">
        <v>185</v>
      </c>
      <c r="C270" s="64"/>
      <c r="D270" s="26">
        <f>SUM(D268)</f>
        <v>0</v>
      </c>
    </row>
    <row r="271" spans="1:4" ht="15.75" customHeight="1">
      <c r="A271" s="3"/>
      <c r="B271" s="17"/>
      <c r="C271" s="8"/>
      <c r="D271" s="6"/>
    </row>
    <row r="272" spans="1:4" ht="16.5" customHeight="1">
      <c r="A272" s="3"/>
      <c r="B272" s="63" t="s">
        <v>186</v>
      </c>
      <c r="C272" s="63"/>
      <c r="D272" s="63"/>
    </row>
    <row r="273" spans="1:4" ht="16.5" customHeight="1">
      <c r="A273" s="3"/>
      <c r="B273" s="25" t="s">
        <v>84</v>
      </c>
      <c r="C273" s="25"/>
      <c r="D273" s="25"/>
    </row>
    <row r="274" spans="1:6" ht="16.5" customHeight="1">
      <c r="A274" s="3"/>
      <c r="B274" s="22" t="s">
        <v>97</v>
      </c>
      <c r="C274" s="19" t="s">
        <v>98</v>
      </c>
      <c r="D274" s="26"/>
      <c r="E274" s="7">
        <v>118</v>
      </c>
      <c r="F274" s="7">
        <v>0</v>
      </c>
    </row>
    <row r="275" spans="1:6" ht="16.5" customHeight="1">
      <c r="A275" s="3"/>
      <c r="B275" s="22" t="s">
        <v>120</v>
      </c>
      <c r="C275" s="19" t="s">
        <v>121</v>
      </c>
      <c r="D275" s="4"/>
      <c r="E275" s="7">
        <v>0</v>
      </c>
      <c r="F275" s="7">
        <v>0</v>
      </c>
    </row>
    <row r="276" spans="1:4" ht="15.75" customHeight="1">
      <c r="A276" s="3"/>
      <c r="B276" s="64" t="s">
        <v>105</v>
      </c>
      <c r="C276" s="64"/>
      <c r="D276" s="26"/>
    </row>
    <row r="277" spans="1:4" ht="15.75" customHeight="1">
      <c r="A277" s="3"/>
      <c r="B277" s="17"/>
      <c r="C277" s="8"/>
      <c r="D277" s="28"/>
    </row>
    <row r="278" spans="1:4" ht="15.75" customHeight="1">
      <c r="A278" s="3"/>
      <c r="B278" s="64" t="s">
        <v>187</v>
      </c>
      <c r="C278" s="64"/>
      <c r="D278" s="26">
        <f>SUM(D276)</f>
        <v>0</v>
      </c>
    </row>
    <row r="279" spans="1:4" ht="15.75" customHeight="1">
      <c r="A279" s="3"/>
      <c r="B279" s="17"/>
      <c r="C279" s="8"/>
      <c r="D279" s="6"/>
    </row>
    <row r="280" spans="1:4" ht="16.5" customHeight="1">
      <c r="A280" s="3"/>
      <c r="B280" s="63" t="s">
        <v>188</v>
      </c>
      <c r="C280" s="63"/>
      <c r="D280" s="63"/>
    </row>
    <row r="281" spans="1:4" ht="16.5" customHeight="1">
      <c r="A281" s="3"/>
      <c r="B281" s="25" t="s">
        <v>84</v>
      </c>
      <c r="C281" s="25"/>
      <c r="D281" s="25"/>
    </row>
    <row r="282" spans="1:6" ht="16.5" customHeight="1">
      <c r="A282" s="3"/>
      <c r="B282" s="22" t="s">
        <v>108</v>
      </c>
      <c r="C282" s="29" t="s">
        <v>109</v>
      </c>
      <c r="D282" s="26">
        <f>D283</f>
        <v>0</v>
      </c>
      <c r="E282" s="7">
        <v>42173</v>
      </c>
      <c r="F282" s="7">
        <v>37613</v>
      </c>
    </row>
    <row r="283" spans="1:6" ht="16.5" customHeight="1">
      <c r="A283" s="3"/>
      <c r="B283" s="22" t="s">
        <v>110</v>
      </c>
      <c r="C283" s="19" t="s">
        <v>111</v>
      </c>
      <c r="D283" s="4">
        <v>0</v>
      </c>
      <c r="E283" s="7">
        <v>0</v>
      </c>
      <c r="F283" s="7">
        <v>0</v>
      </c>
    </row>
    <row r="284" spans="1:6" ht="16.5" customHeight="1">
      <c r="A284" s="3"/>
      <c r="B284" s="22" t="s">
        <v>85</v>
      </c>
      <c r="C284" s="29" t="s">
        <v>86</v>
      </c>
      <c r="D284" s="26">
        <f>D285+D286+D287</f>
        <v>0</v>
      </c>
      <c r="E284" s="7">
        <v>1376</v>
      </c>
      <c r="F284" s="7">
        <v>776</v>
      </c>
    </row>
    <row r="285" spans="1:6" ht="16.5" customHeight="1">
      <c r="A285" s="3"/>
      <c r="B285" s="22" t="s">
        <v>148</v>
      </c>
      <c r="C285" s="19" t="s">
        <v>149</v>
      </c>
      <c r="D285" s="4">
        <v>0</v>
      </c>
      <c r="E285" s="7">
        <v>0</v>
      </c>
      <c r="F285" s="7">
        <v>0</v>
      </c>
    </row>
    <row r="286" spans="1:6" ht="16.5" customHeight="1">
      <c r="A286" s="3"/>
      <c r="B286" s="22" t="s">
        <v>114</v>
      </c>
      <c r="C286" s="19" t="s">
        <v>115</v>
      </c>
      <c r="D286" s="4">
        <v>0</v>
      </c>
      <c r="E286" s="7">
        <v>0</v>
      </c>
      <c r="F286" s="7">
        <v>0</v>
      </c>
    </row>
    <row r="287" spans="1:6" ht="16.5" customHeight="1">
      <c r="A287" s="3"/>
      <c r="B287" s="22" t="s">
        <v>118</v>
      </c>
      <c r="C287" s="19" t="s">
        <v>119</v>
      </c>
      <c r="D287" s="4">
        <v>0</v>
      </c>
      <c r="E287" s="7">
        <v>0</v>
      </c>
      <c r="F287" s="7">
        <v>0</v>
      </c>
    </row>
    <row r="288" spans="1:6" ht="16.5" customHeight="1">
      <c r="A288" s="3"/>
      <c r="B288" s="22" t="s">
        <v>89</v>
      </c>
      <c r="C288" s="29" t="s">
        <v>90</v>
      </c>
      <c r="D288" s="26">
        <f>D289+D290+D291</f>
        <v>0</v>
      </c>
      <c r="E288" s="7">
        <v>8198</v>
      </c>
      <c r="F288" s="7">
        <v>6924</v>
      </c>
    </row>
    <row r="289" spans="1:6" ht="16.5" customHeight="1">
      <c r="A289" s="3"/>
      <c r="B289" s="22" t="s">
        <v>91</v>
      </c>
      <c r="C289" s="19" t="s">
        <v>92</v>
      </c>
      <c r="D289" s="4">
        <v>0</v>
      </c>
      <c r="E289" s="7">
        <v>0</v>
      </c>
      <c r="F289" s="7">
        <v>0</v>
      </c>
    </row>
    <row r="290" spans="1:6" ht="16.5" customHeight="1">
      <c r="A290" s="3"/>
      <c r="B290" s="22" t="s">
        <v>93</v>
      </c>
      <c r="C290" s="19" t="s">
        <v>94</v>
      </c>
      <c r="D290" s="4">
        <v>0</v>
      </c>
      <c r="E290" s="7">
        <v>0</v>
      </c>
      <c r="F290" s="7">
        <v>0</v>
      </c>
    </row>
    <row r="291" spans="1:6" ht="16.5" customHeight="1">
      <c r="A291" s="3"/>
      <c r="B291" s="22" t="s">
        <v>95</v>
      </c>
      <c r="C291" s="19" t="s">
        <v>96</v>
      </c>
      <c r="D291" s="4">
        <v>0</v>
      </c>
      <c r="E291" s="7">
        <v>0</v>
      </c>
      <c r="F291" s="7">
        <v>0</v>
      </c>
    </row>
    <row r="292" spans="1:6" ht="16.5" customHeight="1">
      <c r="A292" s="3"/>
      <c r="B292" s="22" t="s">
        <v>97</v>
      </c>
      <c r="C292" s="29" t="s">
        <v>98</v>
      </c>
      <c r="D292" s="26">
        <v>39836</v>
      </c>
      <c r="E292" s="7">
        <v>120795</v>
      </c>
      <c r="F292" s="7">
        <v>66495</v>
      </c>
    </row>
    <row r="293" spans="1:6" ht="16.5" customHeight="1">
      <c r="A293" s="3"/>
      <c r="B293" s="22" t="s">
        <v>176</v>
      </c>
      <c r="C293" s="19" t="s">
        <v>177</v>
      </c>
      <c r="D293" s="4">
        <v>0</v>
      </c>
      <c r="E293" s="7">
        <v>0</v>
      </c>
      <c r="F293" s="7">
        <v>0</v>
      </c>
    </row>
    <row r="294" spans="1:6" ht="16.5" customHeight="1">
      <c r="A294" s="3"/>
      <c r="B294" s="22" t="s">
        <v>101</v>
      </c>
      <c r="C294" s="19" t="s">
        <v>102</v>
      </c>
      <c r="D294" s="4">
        <v>0</v>
      </c>
      <c r="E294" s="7">
        <v>0</v>
      </c>
      <c r="F294" s="7">
        <v>0</v>
      </c>
    </row>
    <row r="295" spans="1:6" ht="16.5" customHeight="1">
      <c r="A295" s="3"/>
      <c r="B295" s="22" t="s">
        <v>103</v>
      </c>
      <c r="C295" s="19" t="s">
        <v>104</v>
      </c>
      <c r="D295" s="4">
        <v>20000</v>
      </c>
      <c r="E295" s="7">
        <v>0</v>
      </c>
      <c r="F295" s="7">
        <v>0</v>
      </c>
    </row>
    <row r="296" spans="1:6" ht="16.5" customHeight="1">
      <c r="A296" s="3"/>
      <c r="B296" s="22" t="s">
        <v>120</v>
      </c>
      <c r="C296" s="19" t="s">
        <v>121</v>
      </c>
      <c r="D296" s="4">
        <v>19836</v>
      </c>
      <c r="E296" s="7">
        <v>0</v>
      </c>
      <c r="F296" s="7">
        <v>0</v>
      </c>
    </row>
    <row r="297" spans="1:6" ht="16.5" customHeight="1">
      <c r="A297" s="3"/>
      <c r="B297" s="22" t="s">
        <v>172</v>
      </c>
      <c r="C297" s="19" t="s">
        <v>173</v>
      </c>
      <c r="D297" s="4">
        <v>0</v>
      </c>
      <c r="E297" s="7">
        <v>0</v>
      </c>
      <c r="F297" s="7">
        <v>0</v>
      </c>
    </row>
    <row r="298" spans="1:6" ht="16.5" customHeight="1">
      <c r="A298" s="3"/>
      <c r="B298" s="22" t="s">
        <v>158</v>
      </c>
      <c r="C298" s="19" t="s">
        <v>159</v>
      </c>
      <c r="D298" s="4">
        <v>0</v>
      </c>
      <c r="E298" s="7">
        <v>0</v>
      </c>
      <c r="F298" s="7">
        <v>0</v>
      </c>
    </row>
    <row r="299" spans="1:6" ht="16.5" customHeight="1">
      <c r="A299" s="3"/>
      <c r="B299" s="22" t="s">
        <v>124</v>
      </c>
      <c r="C299" s="29" t="s">
        <v>125</v>
      </c>
      <c r="D299" s="26">
        <f>D300+D301</f>
        <v>0</v>
      </c>
      <c r="E299" s="7">
        <v>1133</v>
      </c>
      <c r="F299" s="7">
        <v>438</v>
      </c>
    </row>
    <row r="300" spans="1:6" ht="16.5" customHeight="1">
      <c r="A300" s="3"/>
      <c r="B300" s="22" t="s">
        <v>126</v>
      </c>
      <c r="C300" s="19" t="s">
        <v>127</v>
      </c>
      <c r="D300" s="4">
        <v>0</v>
      </c>
      <c r="E300" s="7">
        <v>0</v>
      </c>
      <c r="F300" s="7">
        <v>0</v>
      </c>
    </row>
    <row r="301" spans="1:6" ht="16.5" customHeight="1">
      <c r="A301" s="3"/>
      <c r="B301" s="22" t="s">
        <v>178</v>
      </c>
      <c r="C301" s="19" t="s">
        <v>179</v>
      </c>
      <c r="D301" s="4">
        <v>0</v>
      </c>
      <c r="E301" s="7">
        <v>0</v>
      </c>
      <c r="F301" s="7">
        <v>0</v>
      </c>
    </row>
    <row r="302" spans="1:4" ht="15.75" customHeight="1">
      <c r="A302" s="3"/>
      <c r="B302" s="64" t="s">
        <v>105</v>
      </c>
      <c r="C302" s="64"/>
      <c r="D302" s="26">
        <f>D282+D284+D288+D292+D299</f>
        <v>39836</v>
      </c>
    </row>
    <row r="303" spans="1:4" ht="15.75" customHeight="1">
      <c r="A303" s="3"/>
      <c r="B303" s="17"/>
      <c r="C303" s="8"/>
      <c r="D303" s="28"/>
    </row>
    <row r="304" spans="1:4" ht="15.75" customHeight="1">
      <c r="A304" s="3"/>
      <c r="B304" s="64" t="s">
        <v>189</v>
      </c>
      <c r="C304" s="64"/>
      <c r="D304" s="26">
        <f>SUM(D302)</f>
        <v>39836</v>
      </c>
    </row>
    <row r="305" spans="1:4" ht="15.75" customHeight="1">
      <c r="A305" s="3"/>
      <c r="B305" s="17"/>
      <c r="C305" s="8"/>
      <c r="D305" s="28"/>
    </row>
    <row r="306" spans="1:4" ht="15.75" customHeight="1">
      <c r="A306" s="3"/>
      <c r="B306" s="64" t="s">
        <v>190</v>
      </c>
      <c r="C306" s="64"/>
      <c r="D306" s="26">
        <f>D304</f>
        <v>39836</v>
      </c>
    </row>
    <row r="307" spans="1:4" ht="15.75" customHeight="1">
      <c r="A307" s="3"/>
      <c r="B307" s="17"/>
      <c r="C307" s="8"/>
      <c r="D307" s="28"/>
    </row>
    <row r="308" spans="1:4" ht="15.75" customHeight="1">
      <c r="A308" s="3"/>
      <c r="B308" s="64" t="s">
        <v>191</v>
      </c>
      <c r="C308" s="64"/>
      <c r="D308" s="34">
        <f>D174+D212+D246+D270+D278+D306</f>
        <v>5131205</v>
      </c>
    </row>
    <row r="309" spans="1:4" ht="16.5" customHeight="1">
      <c r="A309" s="3"/>
      <c r="B309" s="17"/>
      <c r="C309" s="8"/>
      <c r="D309" s="6"/>
    </row>
    <row r="310" spans="1:4" ht="16.5" customHeight="1">
      <c r="A310" s="3"/>
      <c r="B310" s="70" t="s">
        <v>192</v>
      </c>
      <c r="C310" s="70"/>
      <c r="D310" s="70"/>
    </row>
    <row r="311" spans="1:4" ht="16.5" customHeight="1">
      <c r="A311" s="3"/>
      <c r="B311" s="66" t="s">
        <v>11</v>
      </c>
      <c r="C311" s="66"/>
      <c r="D311" s="66"/>
    </row>
    <row r="312" spans="1:4" ht="16.5" customHeight="1">
      <c r="A312" s="3"/>
      <c r="B312" s="63" t="s">
        <v>193</v>
      </c>
      <c r="C312" s="63"/>
      <c r="D312" s="63"/>
    </row>
    <row r="313" spans="1:4" ht="16.5" customHeight="1">
      <c r="A313" s="3"/>
      <c r="B313" s="25" t="s">
        <v>84</v>
      </c>
      <c r="C313" s="25"/>
      <c r="D313" s="25"/>
    </row>
    <row r="314" spans="1:6" ht="16.5" customHeight="1">
      <c r="A314" s="3"/>
      <c r="B314" s="22" t="s">
        <v>108</v>
      </c>
      <c r="C314" s="29" t="s">
        <v>109</v>
      </c>
      <c r="D314" s="26">
        <f>D315</f>
        <v>0</v>
      </c>
      <c r="E314" s="7">
        <v>299850</v>
      </c>
      <c r="F314" s="7">
        <v>264490</v>
      </c>
    </row>
    <row r="315" spans="1:6" ht="16.5" customHeight="1">
      <c r="A315" s="3"/>
      <c r="B315" s="22" t="s">
        <v>110</v>
      </c>
      <c r="C315" s="19" t="s">
        <v>111</v>
      </c>
      <c r="D315" s="4">
        <v>0</v>
      </c>
      <c r="E315" s="7">
        <v>0</v>
      </c>
      <c r="F315" s="7">
        <v>0</v>
      </c>
    </row>
    <row r="316" spans="1:6" ht="16.5" customHeight="1">
      <c r="A316" s="3"/>
      <c r="B316" s="22" t="s">
        <v>85</v>
      </c>
      <c r="C316" s="29" t="s">
        <v>86</v>
      </c>
      <c r="D316" s="26">
        <f>D317+D318+D319+D320</f>
        <v>0</v>
      </c>
      <c r="E316" s="7">
        <v>41000</v>
      </c>
      <c r="F316" s="7">
        <v>25847</v>
      </c>
    </row>
    <row r="317" spans="1:6" ht="16.5" customHeight="1">
      <c r="A317" s="3"/>
      <c r="B317" s="22" t="s">
        <v>148</v>
      </c>
      <c r="C317" s="19" t="s">
        <v>149</v>
      </c>
      <c r="D317" s="4">
        <v>0</v>
      </c>
      <c r="E317" s="7">
        <v>0</v>
      </c>
      <c r="F317" s="7">
        <v>0</v>
      </c>
    </row>
    <row r="318" spans="1:6" ht="16.5" customHeight="1">
      <c r="A318" s="3"/>
      <c r="B318" s="22" t="s">
        <v>114</v>
      </c>
      <c r="C318" s="19" t="s">
        <v>115</v>
      </c>
      <c r="D318" s="4">
        <v>0</v>
      </c>
      <c r="E318" s="7">
        <v>0</v>
      </c>
      <c r="F318" s="7">
        <v>0</v>
      </c>
    </row>
    <row r="319" spans="1:6" ht="16.5" customHeight="1">
      <c r="A319" s="3"/>
      <c r="B319" s="22" t="s">
        <v>116</v>
      </c>
      <c r="C319" s="19" t="s">
        <v>117</v>
      </c>
      <c r="D319" s="4">
        <v>0</v>
      </c>
      <c r="E319" s="7">
        <v>0</v>
      </c>
      <c r="F319" s="7">
        <v>0</v>
      </c>
    </row>
    <row r="320" spans="1:6" ht="16.5" customHeight="1">
      <c r="A320" s="3"/>
      <c r="B320" s="22" t="s">
        <v>118</v>
      </c>
      <c r="C320" s="19" t="s">
        <v>119</v>
      </c>
      <c r="D320" s="4">
        <v>0</v>
      </c>
      <c r="E320" s="7">
        <v>0</v>
      </c>
      <c r="F320" s="7">
        <v>0</v>
      </c>
    </row>
    <row r="321" spans="1:6" ht="16.5" customHeight="1">
      <c r="A321" s="3"/>
      <c r="B321" s="22" t="s">
        <v>89</v>
      </c>
      <c r="C321" s="29" t="s">
        <v>90</v>
      </c>
      <c r="D321" s="26">
        <f>D322+D323+D324+D325</f>
        <v>0</v>
      </c>
      <c r="E321" s="7">
        <v>75450</v>
      </c>
      <c r="F321" s="7">
        <v>51591</v>
      </c>
    </row>
    <row r="322" spans="1:6" ht="16.5" customHeight="1">
      <c r="A322" s="3"/>
      <c r="B322" s="22" t="s">
        <v>91</v>
      </c>
      <c r="C322" s="19" t="s">
        <v>92</v>
      </c>
      <c r="D322" s="4">
        <v>0</v>
      </c>
      <c r="E322" s="7">
        <v>0</v>
      </c>
      <c r="F322" s="7">
        <v>0</v>
      </c>
    </row>
    <row r="323" spans="1:6" ht="16.5" customHeight="1">
      <c r="A323" s="3"/>
      <c r="B323" s="22" t="s">
        <v>168</v>
      </c>
      <c r="C323" s="19" t="s">
        <v>169</v>
      </c>
      <c r="D323" s="4">
        <v>0</v>
      </c>
      <c r="E323" s="7">
        <v>0</v>
      </c>
      <c r="F323" s="7">
        <v>0</v>
      </c>
    </row>
    <row r="324" spans="1:6" ht="16.5" customHeight="1">
      <c r="A324" s="3"/>
      <c r="B324" s="22" t="s">
        <v>93</v>
      </c>
      <c r="C324" s="19" t="s">
        <v>94</v>
      </c>
      <c r="D324" s="4">
        <v>0</v>
      </c>
      <c r="E324" s="7">
        <v>0</v>
      </c>
      <c r="F324" s="7">
        <v>0</v>
      </c>
    </row>
    <row r="325" spans="1:6" ht="16.5" customHeight="1">
      <c r="A325" s="3"/>
      <c r="B325" s="22" t="s">
        <v>95</v>
      </c>
      <c r="C325" s="19" t="s">
        <v>96</v>
      </c>
      <c r="D325" s="4">
        <v>0</v>
      </c>
      <c r="E325" s="7">
        <v>0</v>
      </c>
      <c r="F325" s="7">
        <v>0</v>
      </c>
    </row>
    <row r="326" spans="1:6" ht="16.5" customHeight="1">
      <c r="A326" s="3"/>
      <c r="B326" s="22" t="s">
        <v>97</v>
      </c>
      <c r="C326" s="29" t="s">
        <v>98</v>
      </c>
      <c r="D326" s="26">
        <v>0</v>
      </c>
      <c r="E326" s="7">
        <v>146909</v>
      </c>
      <c r="F326" s="7">
        <v>121430</v>
      </c>
    </row>
    <row r="327" spans="1:6" ht="16.5" customHeight="1">
      <c r="A327" s="3"/>
      <c r="B327" s="22" t="s">
        <v>99</v>
      </c>
      <c r="C327" s="19" t="s">
        <v>100</v>
      </c>
      <c r="D327" s="4">
        <v>0</v>
      </c>
      <c r="E327" s="7">
        <v>0</v>
      </c>
      <c r="F327" s="7">
        <v>0</v>
      </c>
    </row>
    <row r="328" spans="1:6" ht="16.5" customHeight="1">
      <c r="A328" s="3"/>
      <c r="B328" s="22" t="s">
        <v>176</v>
      </c>
      <c r="C328" s="19" t="s">
        <v>177</v>
      </c>
      <c r="D328" s="4">
        <v>0</v>
      </c>
      <c r="E328" s="7">
        <v>0</v>
      </c>
      <c r="F328" s="7">
        <v>0</v>
      </c>
    </row>
    <row r="329" spans="1:6" ht="16.5" customHeight="1">
      <c r="A329" s="3"/>
      <c r="B329" s="22" t="s">
        <v>101</v>
      </c>
      <c r="C329" s="19" t="s">
        <v>102</v>
      </c>
      <c r="D329" s="4">
        <v>0</v>
      </c>
      <c r="E329" s="7">
        <v>0</v>
      </c>
      <c r="F329" s="7">
        <v>0</v>
      </c>
    </row>
    <row r="330" spans="1:6" ht="16.5" customHeight="1">
      <c r="A330" s="3"/>
      <c r="B330" s="22" t="s">
        <v>103</v>
      </c>
      <c r="C330" s="19" t="s">
        <v>104</v>
      </c>
      <c r="D330" s="4">
        <v>0</v>
      </c>
      <c r="E330" s="7">
        <v>0</v>
      </c>
      <c r="F330" s="7">
        <v>0</v>
      </c>
    </row>
    <row r="331" spans="1:6" ht="16.5" customHeight="1">
      <c r="A331" s="3"/>
      <c r="B331" s="22" t="s">
        <v>120</v>
      </c>
      <c r="C331" s="19" t="s">
        <v>121</v>
      </c>
      <c r="D331" s="4">
        <v>0</v>
      </c>
      <c r="E331" s="7">
        <v>0</v>
      </c>
      <c r="F331" s="7">
        <v>0</v>
      </c>
    </row>
    <row r="332" spans="1:6" ht="16.5" customHeight="1">
      <c r="A332" s="3"/>
      <c r="B332" s="22" t="s">
        <v>150</v>
      </c>
      <c r="C332" s="19" t="s">
        <v>151</v>
      </c>
      <c r="D332" s="4">
        <v>0</v>
      </c>
      <c r="E332" s="7">
        <v>0</v>
      </c>
      <c r="F332" s="7">
        <v>0</v>
      </c>
    </row>
    <row r="333" spans="1:6" ht="16.5" customHeight="1">
      <c r="A333" s="3"/>
      <c r="B333" s="22" t="s">
        <v>158</v>
      </c>
      <c r="C333" s="19" t="s">
        <v>159</v>
      </c>
      <c r="D333" s="4">
        <v>0</v>
      </c>
      <c r="E333" s="7">
        <v>0</v>
      </c>
      <c r="F333" s="7">
        <v>0</v>
      </c>
    </row>
    <row r="334" spans="1:4" ht="15.75" customHeight="1">
      <c r="A334" s="3"/>
      <c r="B334" s="64" t="s">
        <v>105</v>
      </c>
      <c r="C334" s="64"/>
      <c r="D334" s="26">
        <v>733347</v>
      </c>
    </row>
    <row r="335" spans="1:4" ht="16.5" customHeight="1">
      <c r="A335" s="3"/>
      <c r="B335" s="25" t="s">
        <v>128</v>
      </c>
      <c r="C335" s="25"/>
      <c r="D335" s="25"/>
    </row>
    <row r="336" spans="1:6" ht="16.5" customHeight="1">
      <c r="A336" s="3"/>
      <c r="B336" s="22" t="s">
        <v>138</v>
      </c>
      <c r="C336" s="29" t="s">
        <v>139</v>
      </c>
      <c r="D336" s="26">
        <f>D337+D338</f>
        <v>0</v>
      </c>
      <c r="E336" s="7">
        <v>32000</v>
      </c>
      <c r="F336" s="7">
        <v>26870</v>
      </c>
    </row>
    <row r="337" spans="1:6" ht="16.5" customHeight="1">
      <c r="A337" s="3"/>
      <c r="B337" s="22" t="s">
        <v>142</v>
      </c>
      <c r="C337" s="19" t="s">
        <v>143</v>
      </c>
      <c r="D337" s="4">
        <v>0</v>
      </c>
      <c r="E337" s="7">
        <v>0</v>
      </c>
      <c r="F337" s="7">
        <v>0</v>
      </c>
    </row>
    <row r="338" spans="1:6" ht="16.5" customHeight="1">
      <c r="A338" s="3"/>
      <c r="B338" s="22" t="s">
        <v>194</v>
      </c>
      <c r="C338" s="19" t="s">
        <v>195</v>
      </c>
      <c r="D338" s="4">
        <v>0</v>
      </c>
      <c r="E338" s="7">
        <v>0</v>
      </c>
      <c r="F338" s="7">
        <v>0</v>
      </c>
    </row>
    <row r="339" spans="1:4" ht="15.75" customHeight="1">
      <c r="A339" s="3"/>
      <c r="B339" s="64" t="s">
        <v>131</v>
      </c>
      <c r="C339" s="64"/>
      <c r="D339" s="26">
        <f>D336</f>
        <v>0</v>
      </c>
    </row>
    <row r="340" spans="1:4" ht="15.75" customHeight="1">
      <c r="A340" s="3"/>
      <c r="B340" s="17"/>
      <c r="C340" s="8"/>
      <c r="D340" s="28"/>
    </row>
    <row r="341" spans="1:4" ht="15.75" customHeight="1">
      <c r="A341" s="3"/>
      <c r="B341" s="64" t="s">
        <v>196</v>
      </c>
      <c r="C341" s="64"/>
      <c r="D341" s="26">
        <f>SUM(D334,D339)</f>
        <v>733347</v>
      </c>
    </row>
    <row r="342" spans="1:4" ht="15.75" customHeight="1">
      <c r="A342" s="3"/>
      <c r="B342" s="17"/>
      <c r="C342" s="8"/>
      <c r="D342" s="6"/>
    </row>
    <row r="343" spans="1:4" ht="16.5" customHeight="1">
      <c r="A343" s="3"/>
      <c r="B343" s="65" t="s">
        <v>279</v>
      </c>
      <c r="C343" s="65"/>
      <c r="D343" s="65"/>
    </row>
    <row r="344" spans="1:4" ht="16.5" customHeight="1">
      <c r="A344" s="3"/>
      <c r="B344" s="25" t="s">
        <v>84</v>
      </c>
      <c r="C344" s="25"/>
      <c r="D344" s="25"/>
    </row>
    <row r="345" spans="1:6" ht="16.5" customHeight="1">
      <c r="A345" s="3"/>
      <c r="B345" s="22" t="s">
        <v>108</v>
      </c>
      <c r="C345" s="29" t="s">
        <v>109</v>
      </c>
      <c r="D345" s="26"/>
      <c r="E345" s="7">
        <v>56309</v>
      </c>
      <c r="F345" s="7">
        <v>49034</v>
      </c>
    </row>
    <row r="346" spans="1:6" ht="16.5" customHeight="1">
      <c r="A346" s="3"/>
      <c r="B346" s="22" t="s">
        <v>110</v>
      </c>
      <c r="C346" s="19" t="s">
        <v>111</v>
      </c>
      <c r="D346" s="4"/>
      <c r="E346" s="7">
        <v>0</v>
      </c>
      <c r="F346" s="7">
        <v>0</v>
      </c>
    </row>
    <row r="347" spans="1:6" ht="16.5" customHeight="1">
      <c r="A347" s="3"/>
      <c r="B347" s="22" t="s">
        <v>85</v>
      </c>
      <c r="C347" s="29" t="s">
        <v>86</v>
      </c>
      <c r="D347" s="26"/>
      <c r="E347" s="7">
        <v>2760</v>
      </c>
      <c r="F347" s="7">
        <v>1180</v>
      </c>
    </row>
    <row r="348" spans="1:6" ht="16.5" customHeight="1">
      <c r="A348" s="3"/>
      <c r="B348" s="22" t="s">
        <v>148</v>
      </c>
      <c r="C348" s="19" t="s">
        <v>149</v>
      </c>
      <c r="D348" s="4"/>
      <c r="E348" s="7">
        <v>0</v>
      </c>
      <c r="F348" s="7">
        <v>0</v>
      </c>
    </row>
    <row r="349" spans="1:6" ht="16.5" customHeight="1">
      <c r="A349" s="3"/>
      <c r="B349" s="22" t="s">
        <v>114</v>
      </c>
      <c r="C349" s="19" t="s">
        <v>115</v>
      </c>
      <c r="D349" s="4"/>
      <c r="E349" s="7">
        <v>0</v>
      </c>
      <c r="F349" s="7">
        <v>0</v>
      </c>
    </row>
    <row r="350" spans="1:6" ht="16.5" customHeight="1">
      <c r="A350" s="3"/>
      <c r="B350" s="22" t="s">
        <v>118</v>
      </c>
      <c r="C350" s="19" t="s">
        <v>119</v>
      </c>
      <c r="D350" s="4"/>
      <c r="E350" s="7">
        <v>0</v>
      </c>
      <c r="F350" s="7">
        <v>0</v>
      </c>
    </row>
    <row r="351" spans="1:6" ht="16.5" customHeight="1">
      <c r="A351" s="3"/>
      <c r="B351" s="22" t="s">
        <v>89</v>
      </c>
      <c r="C351" s="29" t="s">
        <v>90</v>
      </c>
      <c r="D351" s="26"/>
      <c r="E351" s="7">
        <v>10612</v>
      </c>
      <c r="F351" s="7">
        <v>9345</v>
      </c>
    </row>
    <row r="352" spans="1:6" ht="16.5" customHeight="1">
      <c r="A352" s="3"/>
      <c r="B352" s="22" t="s">
        <v>91</v>
      </c>
      <c r="C352" s="19" t="s">
        <v>92</v>
      </c>
      <c r="D352" s="4"/>
      <c r="E352" s="7">
        <v>0</v>
      </c>
      <c r="F352" s="7">
        <v>0</v>
      </c>
    </row>
    <row r="353" spans="1:6" ht="16.5" customHeight="1">
      <c r="A353" s="3"/>
      <c r="B353" s="22" t="s">
        <v>93</v>
      </c>
      <c r="C353" s="19" t="s">
        <v>94</v>
      </c>
      <c r="D353" s="4"/>
      <c r="E353" s="7">
        <v>0</v>
      </c>
      <c r="F353" s="7">
        <v>0</v>
      </c>
    </row>
    <row r="354" spans="1:6" ht="16.5" customHeight="1">
      <c r="A354" s="3"/>
      <c r="B354" s="22" t="s">
        <v>95</v>
      </c>
      <c r="C354" s="19" t="s">
        <v>96</v>
      </c>
      <c r="D354" s="4"/>
      <c r="E354" s="7">
        <v>0</v>
      </c>
      <c r="F354" s="7">
        <v>0</v>
      </c>
    </row>
    <row r="355" spans="1:6" ht="16.5" customHeight="1">
      <c r="A355" s="3"/>
      <c r="B355" s="22" t="s">
        <v>97</v>
      </c>
      <c r="C355" s="29" t="s">
        <v>98</v>
      </c>
      <c r="D355" s="26">
        <v>105253</v>
      </c>
      <c r="E355" s="7">
        <v>32322</v>
      </c>
      <c r="F355" s="7">
        <v>11750</v>
      </c>
    </row>
    <row r="356" spans="1:6" ht="16.5" customHeight="1">
      <c r="A356" s="3"/>
      <c r="B356" s="22" t="s">
        <v>197</v>
      </c>
      <c r="C356" s="19" t="s">
        <v>198</v>
      </c>
      <c r="D356" s="4">
        <v>105253</v>
      </c>
      <c r="E356" s="7">
        <v>0</v>
      </c>
      <c r="F356" s="7">
        <v>0</v>
      </c>
    </row>
    <row r="357" spans="1:6" ht="16.5" customHeight="1">
      <c r="A357" s="3"/>
      <c r="B357" s="22" t="s">
        <v>176</v>
      </c>
      <c r="C357" s="19" t="s">
        <v>177</v>
      </c>
      <c r="D357" s="4"/>
      <c r="E357" s="7">
        <v>0</v>
      </c>
      <c r="F357" s="7">
        <v>0</v>
      </c>
    </row>
    <row r="358" spans="1:6" ht="16.5" customHeight="1">
      <c r="A358" s="3"/>
      <c r="B358" s="22" t="s">
        <v>101</v>
      </c>
      <c r="C358" s="19" t="s">
        <v>102</v>
      </c>
      <c r="D358" s="4"/>
      <c r="E358" s="7">
        <v>0</v>
      </c>
      <c r="F358" s="7">
        <v>0</v>
      </c>
    </row>
    <row r="359" spans="1:6" ht="16.5" customHeight="1">
      <c r="A359" s="3"/>
      <c r="B359" s="22" t="s">
        <v>103</v>
      </c>
      <c r="C359" s="19" t="s">
        <v>104</v>
      </c>
      <c r="D359" s="4"/>
      <c r="E359" s="7">
        <v>0</v>
      </c>
      <c r="F359" s="7">
        <v>0</v>
      </c>
    </row>
    <row r="360" spans="1:6" ht="16.5" customHeight="1">
      <c r="A360" s="3"/>
      <c r="B360" s="22" t="s">
        <v>120</v>
      </c>
      <c r="C360" s="19" t="s">
        <v>121</v>
      </c>
      <c r="D360" s="4"/>
      <c r="E360" s="7">
        <v>0</v>
      </c>
      <c r="F360" s="7">
        <v>0</v>
      </c>
    </row>
    <row r="361" spans="1:6" ht="16.5" customHeight="1">
      <c r="A361" s="3"/>
      <c r="B361" s="22" t="s">
        <v>172</v>
      </c>
      <c r="C361" s="19" t="s">
        <v>173</v>
      </c>
      <c r="D361" s="4"/>
      <c r="E361" s="7">
        <v>0</v>
      </c>
      <c r="F361" s="7">
        <v>0</v>
      </c>
    </row>
    <row r="362" spans="1:4" ht="15.75" customHeight="1">
      <c r="A362" s="3"/>
      <c r="B362" s="64" t="s">
        <v>105</v>
      </c>
      <c r="C362" s="64"/>
      <c r="D362" s="26">
        <v>105253</v>
      </c>
    </row>
    <row r="363" spans="1:4" ht="15.75" customHeight="1">
      <c r="A363" s="3"/>
      <c r="B363" s="17"/>
      <c r="C363" s="8"/>
      <c r="D363" s="6"/>
    </row>
    <row r="364" spans="1:4" ht="15.75" customHeight="1">
      <c r="A364" s="3"/>
      <c r="B364" s="64" t="s">
        <v>199</v>
      </c>
      <c r="C364" s="64"/>
      <c r="D364" s="26">
        <f>SUM(D362)</f>
        <v>105253</v>
      </c>
    </row>
    <row r="365" spans="1:4" ht="15.75" customHeight="1">
      <c r="A365" s="3"/>
      <c r="B365" s="17"/>
      <c r="C365" s="8"/>
      <c r="D365" s="6"/>
    </row>
    <row r="366" spans="1:4" ht="16.5" customHeight="1">
      <c r="A366" s="3"/>
      <c r="B366" s="63" t="s">
        <v>200</v>
      </c>
      <c r="C366" s="63"/>
      <c r="D366" s="63"/>
    </row>
    <row r="367" spans="1:4" ht="16.5" customHeight="1">
      <c r="A367" s="3"/>
      <c r="B367" s="25" t="s">
        <v>84</v>
      </c>
      <c r="C367" s="25"/>
      <c r="D367" s="25"/>
    </row>
    <row r="368" spans="1:6" ht="16.5" customHeight="1">
      <c r="A368" s="3"/>
      <c r="B368" s="22" t="s">
        <v>85</v>
      </c>
      <c r="C368" s="29" t="s">
        <v>86</v>
      </c>
      <c r="D368" s="26">
        <f>D369+D370+D371</f>
        <v>15611</v>
      </c>
      <c r="E368" s="7">
        <v>11998</v>
      </c>
      <c r="F368" s="7">
        <v>6887</v>
      </c>
    </row>
    <row r="369" spans="1:6" ht="16.5" customHeight="1">
      <c r="A369" s="3"/>
      <c r="B369" s="22" t="s">
        <v>87</v>
      </c>
      <c r="C369" s="19" t="s">
        <v>88</v>
      </c>
      <c r="D369" s="4">
        <v>15611</v>
      </c>
      <c r="E369" s="7">
        <v>0</v>
      </c>
      <c r="F369" s="7">
        <v>0</v>
      </c>
    </row>
    <row r="370" spans="1:6" ht="16.5" customHeight="1">
      <c r="A370" s="3"/>
      <c r="B370" s="22" t="s">
        <v>116</v>
      </c>
      <c r="C370" s="19" t="s">
        <v>117</v>
      </c>
      <c r="D370" s="4">
        <v>0</v>
      </c>
      <c r="E370" s="7">
        <v>0</v>
      </c>
      <c r="F370" s="7">
        <v>0</v>
      </c>
    </row>
    <row r="371" spans="1:6" ht="16.5" customHeight="1">
      <c r="A371" s="3"/>
      <c r="B371" s="22" t="s">
        <v>118</v>
      </c>
      <c r="C371" s="19" t="s">
        <v>119</v>
      </c>
      <c r="D371" s="4">
        <v>0</v>
      </c>
      <c r="E371" s="7">
        <v>0</v>
      </c>
      <c r="F371" s="7">
        <v>0</v>
      </c>
    </row>
    <row r="372" spans="1:6" ht="16.5" customHeight="1">
      <c r="A372" s="3"/>
      <c r="B372" s="22" t="s">
        <v>89</v>
      </c>
      <c r="C372" s="29" t="s">
        <v>90</v>
      </c>
      <c r="D372" s="26">
        <f>D373+D374+D375</f>
        <v>2292</v>
      </c>
      <c r="E372" s="7">
        <v>1721</v>
      </c>
      <c r="F372" s="7">
        <v>1324</v>
      </c>
    </row>
    <row r="373" spans="1:6" ht="16.5" customHeight="1">
      <c r="A373" s="3"/>
      <c r="B373" s="22" t="s">
        <v>91</v>
      </c>
      <c r="C373" s="19" t="s">
        <v>92</v>
      </c>
      <c r="D373" s="4">
        <v>1590</v>
      </c>
      <c r="E373" s="7">
        <v>0</v>
      </c>
      <c r="F373" s="7">
        <v>0</v>
      </c>
    </row>
    <row r="374" spans="1:6" ht="16.5" customHeight="1">
      <c r="A374" s="3"/>
      <c r="B374" s="22" t="s">
        <v>93</v>
      </c>
      <c r="C374" s="19" t="s">
        <v>94</v>
      </c>
      <c r="D374" s="4">
        <v>430</v>
      </c>
      <c r="E374" s="7">
        <v>0</v>
      </c>
      <c r="F374" s="7">
        <v>0</v>
      </c>
    </row>
    <row r="375" spans="1:6" ht="16.5" customHeight="1">
      <c r="A375" s="3"/>
      <c r="B375" s="22" t="s">
        <v>95</v>
      </c>
      <c r="C375" s="19" t="s">
        <v>96</v>
      </c>
      <c r="D375" s="4">
        <v>272</v>
      </c>
      <c r="E375" s="7">
        <v>0</v>
      </c>
      <c r="F375" s="7">
        <v>0</v>
      </c>
    </row>
    <row r="376" spans="1:4" ht="15.75" customHeight="1">
      <c r="A376" s="3"/>
      <c r="B376" s="64" t="s">
        <v>105</v>
      </c>
      <c r="C376" s="64"/>
      <c r="D376" s="26">
        <f>D368+D372</f>
        <v>17903</v>
      </c>
    </row>
    <row r="377" spans="1:4" ht="15.75" customHeight="1">
      <c r="A377" s="3"/>
      <c r="B377" s="17"/>
      <c r="C377" s="8"/>
      <c r="D377" s="28"/>
    </row>
    <row r="378" spans="1:4" ht="15.75" customHeight="1">
      <c r="A378" s="3"/>
      <c r="B378" s="64" t="s">
        <v>201</v>
      </c>
      <c r="C378" s="64"/>
      <c r="D378" s="26">
        <f>SUM(D376)</f>
        <v>17903</v>
      </c>
    </row>
    <row r="379" spans="1:4" ht="15.75" customHeight="1">
      <c r="A379" s="3"/>
      <c r="B379" s="17"/>
      <c r="C379" s="8"/>
      <c r="D379" s="28"/>
    </row>
    <row r="380" spans="1:4" ht="15.75" customHeight="1">
      <c r="A380" s="3"/>
      <c r="B380" s="64" t="s">
        <v>190</v>
      </c>
      <c r="C380" s="64"/>
      <c r="D380" s="26">
        <f>SUM(D341,D364,D378)</f>
        <v>856503</v>
      </c>
    </row>
    <row r="381" spans="1:4" ht="15.75" customHeight="1">
      <c r="A381" s="3"/>
      <c r="B381" s="17"/>
      <c r="C381" s="8"/>
      <c r="D381" s="6"/>
    </row>
    <row r="382" spans="1:4" ht="15.75" customHeight="1">
      <c r="A382" s="3"/>
      <c r="B382" s="64" t="s">
        <v>202</v>
      </c>
      <c r="C382" s="64"/>
      <c r="D382" s="34">
        <f>SUM(D380)</f>
        <v>856503</v>
      </c>
    </row>
    <row r="383" spans="1:4" ht="16.5" customHeight="1">
      <c r="A383" s="3"/>
      <c r="B383" s="17"/>
      <c r="C383" s="8"/>
      <c r="D383" s="6"/>
    </row>
    <row r="384" spans="1:4" ht="16.5" customHeight="1">
      <c r="A384" s="3"/>
      <c r="B384" s="70" t="s">
        <v>203</v>
      </c>
      <c r="C384" s="70"/>
      <c r="D384" s="70"/>
    </row>
    <row r="385" spans="1:4" ht="16.5" customHeight="1">
      <c r="A385" s="3"/>
      <c r="B385" s="66" t="s">
        <v>204</v>
      </c>
      <c r="C385" s="66"/>
      <c r="D385" s="66"/>
    </row>
    <row r="386" spans="1:4" ht="16.5" customHeight="1">
      <c r="A386" s="3"/>
      <c r="B386" s="63" t="s">
        <v>205</v>
      </c>
      <c r="C386" s="63"/>
      <c r="D386" s="63"/>
    </row>
    <row r="387" spans="1:4" ht="16.5" customHeight="1">
      <c r="A387" s="3"/>
      <c r="B387" s="25" t="s">
        <v>84</v>
      </c>
      <c r="C387" s="25"/>
      <c r="D387" s="25"/>
    </row>
    <row r="388" spans="1:6" ht="16.5" customHeight="1">
      <c r="A388" s="3"/>
      <c r="B388" s="22" t="s">
        <v>97</v>
      </c>
      <c r="C388" s="29" t="s">
        <v>98</v>
      </c>
      <c r="D388" s="26">
        <v>0</v>
      </c>
      <c r="E388" s="7">
        <v>0</v>
      </c>
      <c r="F388" s="7">
        <v>0</v>
      </c>
    </row>
    <row r="389" spans="1:6" ht="16.5" customHeight="1">
      <c r="A389" s="3"/>
      <c r="B389" s="22" t="s">
        <v>99</v>
      </c>
      <c r="C389" s="19" t="s">
        <v>100</v>
      </c>
      <c r="D389" s="4">
        <v>0</v>
      </c>
      <c r="E389" s="7">
        <v>0</v>
      </c>
      <c r="F389" s="7">
        <v>0</v>
      </c>
    </row>
    <row r="390" spans="1:6" ht="16.5" customHeight="1">
      <c r="A390" s="3"/>
      <c r="B390" s="22" t="s">
        <v>101</v>
      </c>
      <c r="C390" s="19" t="s">
        <v>102</v>
      </c>
      <c r="D390" s="4">
        <v>0</v>
      </c>
      <c r="E390" s="7">
        <v>0</v>
      </c>
      <c r="F390" s="7">
        <v>0</v>
      </c>
    </row>
    <row r="391" spans="1:6" ht="16.5" customHeight="1">
      <c r="A391" s="3"/>
      <c r="B391" s="22" t="s">
        <v>103</v>
      </c>
      <c r="C391" s="19" t="s">
        <v>104</v>
      </c>
      <c r="D391" s="4">
        <v>0</v>
      </c>
      <c r="E391" s="7">
        <v>0</v>
      </c>
      <c r="F391" s="7">
        <v>0</v>
      </c>
    </row>
    <row r="392" spans="1:6" ht="16.5" customHeight="1">
      <c r="A392" s="3"/>
      <c r="B392" s="22" t="s">
        <v>120</v>
      </c>
      <c r="C392" s="19" t="s">
        <v>121</v>
      </c>
      <c r="D392" s="4">
        <v>0</v>
      </c>
      <c r="E392" s="7">
        <v>0</v>
      </c>
      <c r="F392" s="7">
        <v>0</v>
      </c>
    </row>
    <row r="393" spans="1:4" ht="15.75" customHeight="1">
      <c r="A393" s="3"/>
      <c r="B393" s="64" t="s">
        <v>105</v>
      </c>
      <c r="C393" s="64"/>
      <c r="D393" s="26">
        <f>SUM(E388:E392)</f>
        <v>0</v>
      </c>
    </row>
    <row r="394" spans="1:4" ht="15.75" customHeight="1">
      <c r="A394" s="3"/>
      <c r="B394" s="17"/>
      <c r="C394" s="8"/>
      <c r="D394" s="28"/>
    </row>
    <row r="395" spans="1:4" ht="15.75" customHeight="1">
      <c r="A395" s="3"/>
      <c r="B395" s="64" t="s">
        <v>206</v>
      </c>
      <c r="C395" s="64"/>
      <c r="D395" s="26">
        <f>SUM(D393)</f>
        <v>0</v>
      </c>
    </row>
    <row r="396" spans="1:4" ht="15.75" customHeight="1">
      <c r="A396" s="3"/>
      <c r="B396" s="17"/>
      <c r="C396" s="8"/>
      <c r="D396" s="6"/>
    </row>
    <row r="397" spans="1:4" ht="16.5" customHeight="1">
      <c r="A397" s="3"/>
      <c r="B397" s="63" t="s">
        <v>207</v>
      </c>
      <c r="C397" s="63"/>
      <c r="D397" s="63"/>
    </row>
    <row r="398" spans="1:4" ht="16.5" customHeight="1">
      <c r="A398" s="3"/>
      <c r="B398" s="25" t="s">
        <v>84</v>
      </c>
      <c r="C398" s="25"/>
      <c r="D398" s="25"/>
    </row>
    <row r="399" spans="1:6" ht="16.5" customHeight="1">
      <c r="A399" s="3"/>
      <c r="B399" s="22" t="s">
        <v>108</v>
      </c>
      <c r="C399" s="29" t="s">
        <v>109</v>
      </c>
      <c r="D399" s="26">
        <v>100000</v>
      </c>
      <c r="E399" s="7">
        <v>84464</v>
      </c>
      <c r="F399" s="7">
        <v>81174</v>
      </c>
    </row>
    <row r="400" spans="1:6" ht="16.5" customHeight="1">
      <c r="A400" s="3"/>
      <c r="B400" s="22" t="s">
        <v>110</v>
      </c>
      <c r="C400" s="19" t="s">
        <v>111</v>
      </c>
      <c r="D400" s="4">
        <v>100000</v>
      </c>
      <c r="E400" s="7">
        <v>0</v>
      </c>
      <c r="F400" s="7">
        <v>0</v>
      </c>
    </row>
    <row r="401" spans="1:6" ht="16.5" customHeight="1">
      <c r="A401" s="3"/>
      <c r="B401" s="22" t="s">
        <v>85</v>
      </c>
      <c r="C401" s="29" t="s">
        <v>86</v>
      </c>
      <c r="D401" s="26"/>
      <c r="E401" s="7">
        <v>4105</v>
      </c>
      <c r="F401" s="7">
        <v>4105</v>
      </c>
    </row>
    <row r="402" spans="1:6" ht="16.5" customHeight="1">
      <c r="A402" s="3"/>
      <c r="B402" s="22" t="s">
        <v>148</v>
      </c>
      <c r="C402" s="19" t="s">
        <v>149</v>
      </c>
      <c r="D402" s="4"/>
      <c r="E402" s="7">
        <v>0</v>
      </c>
      <c r="F402" s="7">
        <v>0</v>
      </c>
    </row>
    <row r="403" spans="1:6" ht="16.5" customHeight="1">
      <c r="A403" s="3"/>
      <c r="B403" s="22" t="s">
        <v>89</v>
      </c>
      <c r="C403" s="29" t="s">
        <v>90</v>
      </c>
      <c r="D403" s="26">
        <v>19500</v>
      </c>
      <c r="E403" s="7">
        <v>19385</v>
      </c>
      <c r="F403" s="7">
        <v>19385</v>
      </c>
    </row>
    <row r="404" spans="1:6" ht="16.5" customHeight="1">
      <c r="A404" s="3"/>
      <c r="B404" s="22" t="s">
        <v>91</v>
      </c>
      <c r="C404" s="19" t="s">
        <v>92</v>
      </c>
      <c r="D404" s="4">
        <v>15000</v>
      </c>
      <c r="E404" s="7">
        <v>0</v>
      </c>
      <c r="F404" s="7">
        <v>0</v>
      </c>
    </row>
    <row r="405" spans="1:6" ht="16.5" customHeight="1">
      <c r="A405" s="3"/>
      <c r="B405" s="22" t="s">
        <v>168</v>
      </c>
      <c r="C405" s="19" t="s">
        <v>169</v>
      </c>
      <c r="D405" s="4">
        <v>3500</v>
      </c>
      <c r="E405" s="7">
        <v>0</v>
      </c>
      <c r="F405" s="7">
        <v>0</v>
      </c>
    </row>
    <row r="406" spans="1:6" ht="16.5" customHeight="1">
      <c r="A406" s="3"/>
      <c r="B406" s="22" t="s">
        <v>93</v>
      </c>
      <c r="C406" s="19" t="s">
        <v>94</v>
      </c>
      <c r="D406" s="4">
        <v>1000</v>
      </c>
      <c r="E406" s="7">
        <v>0</v>
      </c>
      <c r="F406" s="7">
        <v>0</v>
      </c>
    </row>
    <row r="407" spans="1:4" ht="16.5" customHeight="1">
      <c r="A407" s="3"/>
      <c r="B407" s="22" t="s">
        <v>280</v>
      </c>
      <c r="C407" s="31" t="s">
        <v>96</v>
      </c>
      <c r="D407" s="4"/>
    </row>
    <row r="408" spans="1:6" ht="16.5" customHeight="1">
      <c r="A408" s="3"/>
      <c r="B408" s="22" t="s">
        <v>97</v>
      </c>
      <c r="C408" s="29" t="s">
        <v>98</v>
      </c>
      <c r="D408" s="26">
        <v>75550</v>
      </c>
      <c r="E408" s="7">
        <v>24648</v>
      </c>
      <c r="F408" s="7">
        <v>21148</v>
      </c>
    </row>
    <row r="409" spans="1:6" ht="16.5" customHeight="1">
      <c r="A409" s="3"/>
      <c r="B409" s="22" t="s">
        <v>120</v>
      </c>
      <c r="C409" s="19" t="s">
        <v>121</v>
      </c>
      <c r="D409" s="4">
        <v>75550</v>
      </c>
      <c r="E409" s="7">
        <v>0</v>
      </c>
      <c r="F409" s="7">
        <v>0</v>
      </c>
    </row>
    <row r="410" spans="1:4" ht="15.75" customHeight="1">
      <c r="A410" s="3"/>
      <c r="B410" s="64" t="s">
        <v>105</v>
      </c>
      <c r="C410" s="64"/>
      <c r="D410" s="26">
        <f>D399+D401+D403+D408</f>
        <v>195050</v>
      </c>
    </row>
    <row r="411" spans="1:4" ht="15.75" customHeight="1">
      <c r="A411" s="3"/>
      <c r="B411" s="17"/>
      <c r="C411" s="8"/>
      <c r="D411" s="28"/>
    </row>
    <row r="412" spans="1:4" ht="15.75" customHeight="1">
      <c r="A412" s="3"/>
      <c r="B412" s="64" t="s">
        <v>208</v>
      </c>
      <c r="C412" s="64"/>
      <c r="D412" s="26">
        <f>SUM(D410)</f>
        <v>195050</v>
      </c>
    </row>
    <row r="413" spans="1:4" ht="15.75" customHeight="1">
      <c r="A413" s="3"/>
      <c r="B413" s="17"/>
      <c r="C413" s="8"/>
      <c r="D413" s="6"/>
    </row>
    <row r="414" spans="1:4" ht="16.5" customHeight="1">
      <c r="A414" s="3"/>
      <c r="B414" s="63" t="s">
        <v>209</v>
      </c>
      <c r="C414" s="63"/>
      <c r="D414" s="63"/>
    </row>
    <row r="415" spans="1:4" ht="16.5" customHeight="1">
      <c r="A415" s="3"/>
      <c r="B415" s="25" t="s">
        <v>84</v>
      </c>
      <c r="C415" s="25"/>
      <c r="D415" s="25"/>
    </row>
    <row r="416" spans="1:6" ht="16.5" customHeight="1">
      <c r="A416" s="3"/>
      <c r="B416" s="22" t="s">
        <v>85</v>
      </c>
      <c r="C416" s="29" t="s">
        <v>86</v>
      </c>
      <c r="D416" s="26">
        <v>5415</v>
      </c>
      <c r="E416" s="7">
        <v>288077</v>
      </c>
      <c r="F416" s="7">
        <v>288075</v>
      </c>
    </row>
    <row r="417" spans="1:6" ht="16.5" customHeight="1">
      <c r="A417" s="3"/>
      <c r="B417" s="22" t="s">
        <v>87</v>
      </c>
      <c r="C417" s="19" t="s">
        <v>88</v>
      </c>
      <c r="D417" s="4">
        <v>0</v>
      </c>
      <c r="E417" s="7">
        <v>0</v>
      </c>
      <c r="F417" s="7">
        <v>0</v>
      </c>
    </row>
    <row r="418" spans="1:6" ht="16.5" customHeight="1">
      <c r="A418" s="3"/>
      <c r="B418" s="22" t="s">
        <v>148</v>
      </c>
      <c r="C418" s="19" t="s">
        <v>149</v>
      </c>
      <c r="D418" s="4">
        <v>0</v>
      </c>
      <c r="E418" s="7">
        <v>0</v>
      </c>
      <c r="F418" s="7">
        <v>0</v>
      </c>
    </row>
    <row r="419" spans="1:6" ht="16.5" customHeight="1">
      <c r="A419" s="3"/>
      <c r="B419" s="22" t="s">
        <v>89</v>
      </c>
      <c r="C419" s="29" t="s">
        <v>90</v>
      </c>
      <c r="D419" s="26">
        <f>D420+D421+D422</f>
        <v>0</v>
      </c>
      <c r="E419" s="7">
        <v>36725</v>
      </c>
      <c r="F419" s="7">
        <v>36725</v>
      </c>
    </row>
    <row r="420" spans="1:6" ht="16.5" customHeight="1">
      <c r="A420" s="3"/>
      <c r="B420" s="22" t="s">
        <v>91</v>
      </c>
      <c r="C420" s="19" t="s">
        <v>92</v>
      </c>
      <c r="D420" s="4">
        <v>0</v>
      </c>
      <c r="E420" s="7">
        <v>0</v>
      </c>
      <c r="F420" s="7">
        <v>0</v>
      </c>
    </row>
    <row r="421" spans="1:6" ht="16.5" customHeight="1">
      <c r="A421" s="3"/>
      <c r="B421" s="22" t="s">
        <v>93</v>
      </c>
      <c r="C421" s="19" t="s">
        <v>94</v>
      </c>
      <c r="D421" s="4">
        <v>0</v>
      </c>
      <c r="E421" s="7">
        <v>0</v>
      </c>
      <c r="F421" s="7">
        <v>0</v>
      </c>
    </row>
    <row r="422" spans="1:6" ht="16.5" customHeight="1">
      <c r="A422" s="3"/>
      <c r="B422" s="22" t="s">
        <v>95</v>
      </c>
      <c r="C422" s="19" t="s">
        <v>96</v>
      </c>
      <c r="D422" s="4">
        <v>0</v>
      </c>
      <c r="E422" s="7">
        <v>0</v>
      </c>
      <c r="F422" s="7">
        <v>0</v>
      </c>
    </row>
    <row r="423" spans="1:6" ht="16.5" customHeight="1">
      <c r="A423" s="3"/>
      <c r="B423" s="22" t="s">
        <v>210</v>
      </c>
      <c r="C423" s="29" t="s">
        <v>211</v>
      </c>
      <c r="D423" s="26">
        <f>D424</f>
        <v>0</v>
      </c>
      <c r="E423" s="7">
        <v>62368</v>
      </c>
      <c r="F423" s="7">
        <v>62368</v>
      </c>
    </row>
    <row r="424" spans="1:6" ht="16.5" customHeight="1">
      <c r="A424" s="3"/>
      <c r="B424" s="22" t="s">
        <v>212</v>
      </c>
      <c r="C424" s="19" t="s">
        <v>213</v>
      </c>
      <c r="D424" s="4">
        <v>0</v>
      </c>
      <c r="E424" s="7">
        <v>0</v>
      </c>
      <c r="F424" s="7">
        <v>0</v>
      </c>
    </row>
    <row r="425" spans="1:4" ht="15.75" customHeight="1">
      <c r="A425" s="3"/>
      <c r="B425" s="64" t="s">
        <v>105</v>
      </c>
      <c r="C425" s="64"/>
      <c r="D425" s="26">
        <f>D416+D419+D423</f>
        <v>5415</v>
      </c>
    </row>
    <row r="426" spans="1:4" ht="15.75" customHeight="1">
      <c r="A426" s="3"/>
      <c r="B426" s="17"/>
      <c r="C426" s="8"/>
      <c r="D426" s="28"/>
    </row>
    <row r="427" spans="1:4" ht="15.75" customHeight="1">
      <c r="A427" s="3"/>
      <c r="B427" s="64" t="s">
        <v>214</v>
      </c>
      <c r="C427" s="64"/>
      <c r="D427" s="26">
        <f>SUM(D425)</f>
        <v>5415</v>
      </c>
    </row>
    <row r="428" spans="1:4" ht="15.75" customHeight="1">
      <c r="A428" s="3"/>
      <c r="B428" s="17"/>
      <c r="C428" s="8"/>
      <c r="D428" s="6"/>
    </row>
    <row r="429" spans="1:4" ht="16.5" customHeight="1">
      <c r="A429" s="3"/>
      <c r="B429" s="63" t="s">
        <v>215</v>
      </c>
      <c r="C429" s="63"/>
      <c r="D429" s="63"/>
    </row>
    <row r="430" spans="1:4" ht="16.5" customHeight="1">
      <c r="A430" s="3"/>
      <c r="B430" s="25" t="s">
        <v>84</v>
      </c>
      <c r="C430" s="25"/>
      <c r="D430" s="25"/>
    </row>
    <row r="431" spans="1:6" ht="16.5" customHeight="1">
      <c r="A431" s="3"/>
      <c r="B431" s="22" t="s">
        <v>85</v>
      </c>
      <c r="C431" s="29" t="s">
        <v>86</v>
      </c>
      <c r="D431" s="26">
        <v>110406</v>
      </c>
      <c r="E431" s="7">
        <v>265270</v>
      </c>
      <c r="F431" s="7">
        <v>142767</v>
      </c>
    </row>
    <row r="432" spans="1:6" ht="16.5" customHeight="1">
      <c r="A432" s="3"/>
      <c r="B432" s="22" t="s">
        <v>87</v>
      </c>
      <c r="C432" s="19" t="s">
        <v>88</v>
      </c>
      <c r="D432" s="4">
        <v>100000</v>
      </c>
      <c r="E432" s="7">
        <v>0</v>
      </c>
      <c r="F432" s="7">
        <v>0</v>
      </c>
    </row>
    <row r="433" spans="1:6" ht="16.5" customHeight="1">
      <c r="A433" s="3"/>
      <c r="B433" s="22" t="s">
        <v>89</v>
      </c>
      <c r="C433" s="29" t="s">
        <v>90</v>
      </c>
      <c r="D433" s="26">
        <f>D434+D435+D436</f>
        <v>70000</v>
      </c>
      <c r="E433" s="7">
        <v>50985</v>
      </c>
      <c r="F433" s="7">
        <v>27439</v>
      </c>
    </row>
    <row r="434" spans="1:6" ht="16.5" customHeight="1">
      <c r="A434" s="3"/>
      <c r="B434" s="22" t="s">
        <v>91</v>
      </c>
      <c r="C434" s="19" t="s">
        <v>92</v>
      </c>
      <c r="D434" s="4">
        <v>45000</v>
      </c>
      <c r="E434" s="7">
        <v>0</v>
      </c>
      <c r="F434" s="7">
        <v>0</v>
      </c>
    </row>
    <row r="435" spans="1:6" ht="16.5" customHeight="1">
      <c r="A435" s="3"/>
      <c r="B435" s="22" t="s">
        <v>93</v>
      </c>
      <c r="C435" s="19" t="s">
        <v>94</v>
      </c>
      <c r="D435" s="4">
        <v>20000</v>
      </c>
      <c r="E435" s="7">
        <v>0</v>
      </c>
      <c r="F435" s="7">
        <v>0</v>
      </c>
    </row>
    <row r="436" spans="1:6" ht="16.5" customHeight="1">
      <c r="A436" s="3"/>
      <c r="B436" s="22" t="s">
        <v>95</v>
      </c>
      <c r="C436" s="19" t="s">
        <v>96</v>
      </c>
      <c r="D436" s="4">
        <v>5000</v>
      </c>
      <c r="E436" s="7">
        <v>0</v>
      </c>
      <c r="F436" s="7">
        <v>0</v>
      </c>
    </row>
    <row r="437" spans="1:4" ht="16.5" customHeight="1">
      <c r="A437" s="3"/>
      <c r="B437" s="22" t="s">
        <v>97</v>
      </c>
      <c r="C437" s="32">
        <v>1000</v>
      </c>
      <c r="D437" s="26">
        <v>208045</v>
      </c>
    </row>
    <row r="438" spans="1:4" ht="16.5" customHeight="1">
      <c r="A438" s="3"/>
      <c r="B438" s="22" t="s">
        <v>120</v>
      </c>
      <c r="C438" s="3">
        <v>1020</v>
      </c>
      <c r="D438" s="4">
        <v>0</v>
      </c>
    </row>
    <row r="439" spans="1:4" ht="15.75" customHeight="1">
      <c r="A439" s="3"/>
      <c r="B439" s="64" t="s">
        <v>105</v>
      </c>
      <c r="C439" s="64"/>
      <c r="D439" s="26">
        <v>388451</v>
      </c>
    </row>
    <row r="440" spans="1:4" ht="15.75" customHeight="1">
      <c r="A440" s="3"/>
      <c r="B440" s="17"/>
      <c r="C440" s="8"/>
      <c r="D440" s="28"/>
    </row>
    <row r="441" spans="1:4" ht="15.75" customHeight="1">
      <c r="A441" s="3"/>
      <c r="B441" s="64" t="s">
        <v>216</v>
      </c>
      <c r="C441" s="64"/>
      <c r="D441" s="26">
        <f>SUM(D439)</f>
        <v>388451</v>
      </c>
    </row>
    <row r="442" spans="1:4" ht="15.75" customHeight="1">
      <c r="A442" s="3"/>
      <c r="B442" s="17"/>
      <c r="C442" s="8"/>
      <c r="D442" s="6"/>
    </row>
    <row r="443" spans="1:4" ht="16.5" customHeight="1">
      <c r="A443" s="3"/>
      <c r="B443" s="63" t="s">
        <v>217</v>
      </c>
      <c r="C443" s="63"/>
      <c r="D443" s="63"/>
    </row>
    <row r="444" spans="1:4" ht="16.5" customHeight="1">
      <c r="A444" s="3"/>
      <c r="B444" s="25" t="s">
        <v>84</v>
      </c>
      <c r="C444" s="25"/>
      <c r="D444" s="25"/>
    </row>
    <row r="445" spans="1:6" ht="16.5" customHeight="1">
      <c r="A445" s="3"/>
      <c r="B445" s="22" t="s">
        <v>108</v>
      </c>
      <c r="C445" s="19" t="s">
        <v>109</v>
      </c>
      <c r="D445" s="4">
        <v>0</v>
      </c>
      <c r="E445" s="7">
        <v>0</v>
      </c>
      <c r="F445" s="7">
        <v>0</v>
      </c>
    </row>
    <row r="446" spans="1:6" ht="16.5" customHeight="1">
      <c r="A446" s="3"/>
      <c r="B446" s="22" t="s">
        <v>110</v>
      </c>
      <c r="C446" s="19" t="s">
        <v>111</v>
      </c>
      <c r="D446" s="4">
        <v>0</v>
      </c>
      <c r="E446" s="7">
        <v>0</v>
      </c>
      <c r="F446" s="7">
        <v>0</v>
      </c>
    </row>
    <row r="447" spans="1:6" ht="16.5" customHeight="1">
      <c r="A447" s="3"/>
      <c r="B447" s="22" t="s">
        <v>85</v>
      </c>
      <c r="C447" s="19" t="s">
        <v>86</v>
      </c>
      <c r="D447" s="4">
        <v>0</v>
      </c>
      <c r="E447" s="7">
        <v>0</v>
      </c>
      <c r="F447" s="7">
        <v>0</v>
      </c>
    </row>
    <row r="448" spans="1:6" ht="16.5" customHeight="1">
      <c r="A448" s="3"/>
      <c r="B448" s="22" t="s">
        <v>114</v>
      </c>
      <c r="C448" s="19" t="s">
        <v>115</v>
      </c>
      <c r="D448" s="4">
        <v>0</v>
      </c>
      <c r="E448" s="7">
        <v>0</v>
      </c>
      <c r="F448" s="7">
        <v>0</v>
      </c>
    </row>
    <row r="449" spans="1:6" ht="16.5" customHeight="1">
      <c r="A449" s="3"/>
      <c r="B449" s="22" t="s">
        <v>116</v>
      </c>
      <c r="C449" s="19" t="s">
        <v>117</v>
      </c>
      <c r="D449" s="4">
        <v>0</v>
      </c>
      <c r="E449" s="7">
        <v>0</v>
      </c>
      <c r="F449" s="7">
        <v>0</v>
      </c>
    </row>
    <row r="450" spans="1:6" ht="16.5" customHeight="1">
      <c r="A450" s="3"/>
      <c r="B450" s="22" t="s">
        <v>118</v>
      </c>
      <c r="C450" s="19" t="s">
        <v>119</v>
      </c>
      <c r="D450" s="4">
        <v>0</v>
      </c>
      <c r="E450" s="7">
        <v>0</v>
      </c>
      <c r="F450" s="7">
        <v>0</v>
      </c>
    </row>
    <row r="451" spans="1:6" ht="16.5" customHeight="1">
      <c r="A451" s="3"/>
      <c r="B451" s="22" t="s">
        <v>89</v>
      </c>
      <c r="C451" s="19" t="s">
        <v>90</v>
      </c>
      <c r="D451" s="4">
        <v>0</v>
      </c>
      <c r="E451" s="7">
        <v>0</v>
      </c>
      <c r="F451" s="7">
        <v>0</v>
      </c>
    </row>
    <row r="452" spans="1:6" ht="16.5" customHeight="1">
      <c r="A452" s="3"/>
      <c r="B452" s="22" t="s">
        <v>91</v>
      </c>
      <c r="C452" s="19" t="s">
        <v>92</v>
      </c>
      <c r="D452" s="4">
        <v>0</v>
      </c>
      <c r="E452" s="7">
        <v>0</v>
      </c>
      <c r="F452" s="7">
        <v>0</v>
      </c>
    </row>
    <row r="453" spans="1:6" ht="16.5" customHeight="1">
      <c r="A453" s="3"/>
      <c r="B453" s="22" t="s">
        <v>93</v>
      </c>
      <c r="C453" s="19" t="s">
        <v>94</v>
      </c>
      <c r="D453" s="4">
        <v>0</v>
      </c>
      <c r="E453" s="7">
        <v>0</v>
      </c>
      <c r="F453" s="7">
        <v>0</v>
      </c>
    </row>
    <row r="454" spans="1:6" ht="16.5" customHeight="1">
      <c r="A454" s="3"/>
      <c r="B454" s="22" t="s">
        <v>95</v>
      </c>
      <c r="C454" s="19" t="s">
        <v>96</v>
      </c>
      <c r="D454" s="4">
        <v>0</v>
      </c>
      <c r="E454" s="7">
        <v>0</v>
      </c>
      <c r="F454" s="7">
        <v>0</v>
      </c>
    </row>
    <row r="455" spans="1:6" ht="16.5" customHeight="1">
      <c r="A455" s="3"/>
      <c r="B455" s="22" t="s">
        <v>97</v>
      </c>
      <c r="C455" s="19" t="s">
        <v>98</v>
      </c>
      <c r="D455" s="4">
        <v>0</v>
      </c>
      <c r="E455" s="7">
        <v>0</v>
      </c>
      <c r="F455" s="7">
        <v>0</v>
      </c>
    </row>
    <row r="456" spans="1:6" ht="16.5" customHeight="1">
      <c r="A456" s="3"/>
      <c r="B456" s="22" t="s">
        <v>120</v>
      </c>
      <c r="C456" s="19" t="s">
        <v>121</v>
      </c>
      <c r="D456" s="4">
        <v>0</v>
      </c>
      <c r="E456" s="7">
        <v>0</v>
      </c>
      <c r="F456" s="7">
        <v>0</v>
      </c>
    </row>
    <row r="457" spans="1:4" ht="15.75" customHeight="1">
      <c r="A457" s="3"/>
      <c r="B457" s="64" t="s">
        <v>105</v>
      </c>
      <c r="C457" s="64"/>
      <c r="D457" s="4">
        <f>SUM(E445:E456)</f>
        <v>0</v>
      </c>
    </row>
    <row r="458" spans="1:4" ht="16.5" customHeight="1">
      <c r="A458" s="3"/>
      <c r="B458" s="25" t="s">
        <v>128</v>
      </c>
      <c r="C458" s="25"/>
      <c r="D458" s="25"/>
    </row>
    <row r="459" spans="1:6" ht="16.5" customHeight="1">
      <c r="A459" s="3"/>
      <c r="B459" s="22" t="s">
        <v>138</v>
      </c>
      <c r="C459" s="19" t="s">
        <v>139</v>
      </c>
      <c r="D459" s="4">
        <v>0</v>
      </c>
      <c r="E459" s="7">
        <v>0</v>
      </c>
      <c r="F459" s="7">
        <v>0</v>
      </c>
    </row>
    <row r="460" spans="1:6" ht="16.5" customHeight="1">
      <c r="A460" s="3"/>
      <c r="B460" s="22" t="s">
        <v>142</v>
      </c>
      <c r="C460" s="19" t="s">
        <v>143</v>
      </c>
      <c r="D460" s="4">
        <v>0</v>
      </c>
      <c r="E460" s="7">
        <v>0</v>
      </c>
      <c r="F460" s="7">
        <v>0</v>
      </c>
    </row>
    <row r="461" spans="1:4" ht="15.75" customHeight="1">
      <c r="A461" s="3"/>
      <c r="B461" s="64" t="s">
        <v>131</v>
      </c>
      <c r="C461" s="64"/>
      <c r="D461" s="4">
        <f>SUM(E459:E460)</f>
        <v>0</v>
      </c>
    </row>
    <row r="462" spans="1:4" ht="15.75" customHeight="1">
      <c r="A462" s="3"/>
      <c r="B462" s="17"/>
      <c r="C462" s="8"/>
      <c r="D462" s="6"/>
    </row>
    <row r="463" spans="1:4" ht="15.75" customHeight="1">
      <c r="A463" s="3"/>
      <c r="B463" s="64" t="s">
        <v>218</v>
      </c>
      <c r="C463" s="64"/>
      <c r="D463" s="4">
        <f>SUM(D457,D461)</f>
        <v>0</v>
      </c>
    </row>
    <row r="464" spans="1:4" ht="15.75" customHeight="1">
      <c r="A464" s="3"/>
      <c r="B464" s="17"/>
      <c r="C464" s="8"/>
      <c r="D464" s="6"/>
    </row>
    <row r="465" spans="1:4" ht="16.5" customHeight="1">
      <c r="A465" s="3"/>
      <c r="B465" s="63" t="s">
        <v>219</v>
      </c>
      <c r="C465" s="63"/>
      <c r="D465" s="63"/>
    </row>
    <row r="466" spans="1:4" ht="16.5" customHeight="1">
      <c r="A466" s="3"/>
      <c r="B466" s="25" t="s">
        <v>84</v>
      </c>
      <c r="C466" s="25"/>
      <c r="D466" s="25"/>
    </row>
    <row r="467" spans="1:6" ht="16.5" customHeight="1">
      <c r="A467" s="3"/>
      <c r="B467" s="22" t="s">
        <v>108</v>
      </c>
      <c r="C467" s="29" t="s">
        <v>109</v>
      </c>
      <c r="D467" s="26">
        <f>D468</f>
        <v>0</v>
      </c>
      <c r="E467" s="7">
        <v>35720</v>
      </c>
      <c r="F467" s="7">
        <v>35720</v>
      </c>
    </row>
    <row r="468" spans="1:6" ht="16.5" customHeight="1">
      <c r="A468" s="3"/>
      <c r="B468" s="22" t="s">
        <v>110</v>
      </c>
      <c r="C468" s="19" t="s">
        <v>111</v>
      </c>
      <c r="D468" s="4">
        <v>0</v>
      </c>
      <c r="E468" s="7">
        <v>0</v>
      </c>
      <c r="F468" s="7">
        <v>0</v>
      </c>
    </row>
    <row r="469" spans="1:6" ht="16.5" customHeight="1">
      <c r="A469" s="3"/>
      <c r="B469" s="22" t="s">
        <v>85</v>
      </c>
      <c r="C469" s="29" t="s">
        <v>86</v>
      </c>
      <c r="D469" s="26">
        <f>D470+D471</f>
        <v>0</v>
      </c>
      <c r="E469" s="7">
        <v>12944</v>
      </c>
      <c r="F469" s="7">
        <v>12896</v>
      </c>
    </row>
    <row r="470" spans="1:6" ht="16.5" customHeight="1">
      <c r="A470" s="3"/>
      <c r="B470" s="22" t="s">
        <v>116</v>
      </c>
      <c r="C470" s="19" t="s">
        <v>117</v>
      </c>
      <c r="D470" s="4">
        <v>0</v>
      </c>
      <c r="E470" s="7">
        <v>0</v>
      </c>
      <c r="F470" s="7">
        <v>0</v>
      </c>
    </row>
    <row r="471" spans="1:6" ht="16.5" customHeight="1">
      <c r="A471" s="3"/>
      <c r="B471" s="22" t="s">
        <v>118</v>
      </c>
      <c r="C471" s="19" t="s">
        <v>119</v>
      </c>
      <c r="D471" s="4">
        <v>0</v>
      </c>
      <c r="E471" s="7">
        <v>0</v>
      </c>
      <c r="F471" s="7">
        <v>0</v>
      </c>
    </row>
    <row r="472" spans="1:6" ht="16.5" customHeight="1">
      <c r="A472" s="3"/>
      <c r="B472" s="22" t="s">
        <v>89</v>
      </c>
      <c r="C472" s="29" t="s">
        <v>90</v>
      </c>
      <c r="D472" s="26">
        <f>D473+D474+D475</f>
        <v>0</v>
      </c>
      <c r="E472" s="7">
        <v>6831</v>
      </c>
      <c r="F472" s="7">
        <v>6830</v>
      </c>
    </row>
    <row r="473" spans="1:6" ht="16.5" customHeight="1">
      <c r="A473" s="3"/>
      <c r="B473" s="22" t="s">
        <v>91</v>
      </c>
      <c r="C473" s="19" t="s">
        <v>92</v>
      </c>
      <c r="D473" s="4">
        <v>0</v>
      </c>
      <c r="E473" s="7">
        <v>0</v>
      </c>
      <c r="F473" s="7">
        <v>0</v>
      </c>
    </row>
    <row r="474" spans="1:6" ht="16.5" customHeight="1">
      <c r="A474" s="3"/>
      <c r="B474" s="22" t="s">
        <v>93</v>
      </c>
      <c r="C474" s="19" t="s">
        <v>94</v>
      </c>
      <c r="D474" s="4">
        <v>0</v>
      </c>
      <c r="E474" s="7">
        <v>0</v>
      </c>
      <c r="F474" s="7">
        <v>0</v>
      </c>
    </row>
    <row r="475" spans="1:6" ht="16.5" customHeight="1">
      <c r="A475" s="3"/>
      <c r="B475" s="22" t="s">
        <v>95</v>
      </c>
      <c r="C475" s="19" t="s">
        <v>96</v>
      </c>
      <c r="D475" s="4">
        <v>0</v>
      </c>
      <c r="E475" s="7">
        <v>0</v>
      </c>
      <c r="F475" s="7">
        <v>0</v>
      </c>
    </row>
    <row r="476" spans="1:6" ht="16.5" customHeight="1">
      <c r="A476" s="3"/>
      <c r="B476" s="22" t="s">
        <v>97</v>
      </c>
      <c r="C476" s="29" t="s">
        <v>98</v>
      </c>
      <c r="D476" s="26"/>
      <c r="E476" s="7">
        <v>19593</v>
      </c>
      <c r="F476" s="7">
        <v>19336</v>
      </c>
    </row>
    <row r="477" spans="1:6" ht="16.5" customHeight="1">
      <c r="A477" s="3"/>
      <c r="B477" s="22" t="s">
        <v>99</v>
      </c>
      <c r="C477" s="19" t="s">
        <v>100</v>
      </c>
      <c r="D477" s="4">
        <v>0</v>
      </c>
      <c r="E477" s="7">
        <v>0</v>
      </c>
      <c r="F477" s="7">
        <v>0</v>
      </c>
    </row>
    <row r="478" spans="1:6" ht="16.5" customHeight="1">
      <c r="A478" s="3"/>
      <c r="B478" s="22" t="s">
        <v>197</v>
      </c>
      <c r="C478" s="19" t="s">
        <v>198</v>
      </c>
      <c r="D478" s="4">
        <v>0</v>
      </c>
      <c r="E478" s="7">
        <v>0</v>
      </c>
      <c r="F478" s="7">
        <v>0</v>
      </c>
    </row>
    <row r="479" spans="1:6" ht="16.5" customHeight="1">
      <c r="A479" s="3"/>
      <c r="B479" s="22" t="s">
        <v>103</v>
      </c>
      <c r="C479" s="19" t="s">
        <v>104</v>
      </c>
      <c r="D479" s="4"/>
      <c r="E479" s="7">
        <v>0</v>
      </c>
      <c r="F479" s="7">
        <v>0</v>
      </c>
    </row>
    <row r="480" spans="1:4" ht="15.75" customHeight="1">
      <c r="A480" s="3"/>
      <c r="B480" s="64" t="s">
        <v>105</v>
      </c>
      <c r="C480" s="64"/>
      <c r="D480" s="26">
        <f>D467+D469+D472+D476</f>
        <v>0</v>
      </c>
    </row>
    <row r="481" spans="1:4" ht="15.75" customHeight="1">
      <c r="A481" s="3"/>
      <c r="B481" s="17"/>
      <c r="C481" s="8"/>
      <c r="D481" s="28"/>
    </row>
    <row r="482" spans="1:4" ht="15.75" customHeight="1">
      <c r="A482" s="3"/>
      <c r="B482" s="64" t="s">
        <v>220</v>
      </c>
      <c r="C482" s="64"/>
      <c r="D482" s="26">
        <f>SUM(D480)</f>
        <v>0</v>
      </c>
    </row>
    <row r="483" spans="1:4" ht="15.75" customHeight="1">
      <c r="A483" s="3"/>
      <c r="B483" s="17"/>
      <c r="C483" s="8"/>
      <c r="D483" s="6"/>
    </row>
    <row r="484" spans="1:4" ht="16.5" customHeight="1">
      <c r="A484" s="3"/>
      <c r="B484" s="63" t="s">
        <v>221</v>
      </c>
      <c r="C484" s="63"/>
      <c r="D484" s="63"/>
    </row>
    <row r="485" spans="1:4" ht="16.5" customHeight="1">
      <c r="A485" s="3"/>
      <c r="B485" s="25" t="s">
        <v>84</v>
      </c>
      <c r="C485" s="25"/>
      <c r="D485" s="25"/>
    </row>
    <row r="486" spans="1:6" ht="16.5" customHeight="1">
      <c r="A486" s="3"/>
      <c r="B486" s="22" t="s">
        <v>108</v>
      </c>
      <c r="C486" s="29" t="s">
        <v>109</v>
      </c>
      <c r="D486" s="26">
        <f>D487</f>
        <v>0</v>
      </c>
      <c r="E486" s="7">
        <v>1312630</v>
      </c>
      <c r="F486" s="7">
        <v>1090336</v>
      </c>
    </row>
    <row r="487" spans="1:6" ht="16.5" customHeight="1">
      <c r="A487" s="3"/>
      <c r="B487" s="22" t="s">
        <v>110</v>
      </c>
      <c r="C487" s="19" t="s">
        <v>111</v>
      </c>
      <c r="D487" s="4">
        <v>0</v>
      </c>
      <c r="E487" s="7">
        <v>0</v>
      </c>
      <c r="F487" s="7">
        <v>0</v>
      </c>
    </row>
    <row r="488" spans="1:6" ht="16.5" customHeight="1">
      <c r="A488" s="3"/>
      <c r="B488" s="22" t="s">
        <v>85</v>
      </c>
      <c r="C488" s="29" t="s">
        <v>86</v>
      </c>
      <c r="D488" s="26">
        <f>D489+D490+D491+D492</f>
        <v>0</v>
      </c>
      <c r="E488" s="7">
        <v>121980</v>
      </c>
      <c r="F488" s="7">
        <v>114339</v>
      </c>
    </row>
    <row r="489" spans="1:6" ht="16.5" customHeight="1">
      <c r="A489" s="3"/>
      <c r="B489" s="22" t="s">
        <v>148</v>
      </c>
      <c r="C489" s="19" t="s">
        <v>149</v>
      </c>
      <c r="D489" s="4">
        <v>0</v>
      </c>
      <c r="E489" s="7">
        <v>0</v>
      </c>
      <c r="F489" s="7">
        <v>0</v>
      </c>
    </row>
    <row r="490" spans="1:6" ht="16.5" customHeight="1">
      <c r="A490" s="3"/>
      <c r="B490" s="22" t="s">
        <v>114</v>
      </c>
      <c r="C490" s="19" t="s">
        <v>115</v>
      </c>
      <c r="D490" s="4">
        <v>0</v>
      </c>
      <c r="E490" s="7">
        <v>0</v>
      </c>
      <c r="F490" s="7">
        <v>0</v>
      </c>
    </row>
    <row r="491" spans="1:6" ht="16.5" customHeight="1">
      <c r="A491" s="3"/>
      <c r="B491" s="22" t="s">
        <v>116</v>
      </c>
      <c r="C491" s="19" t="s">
        <v>117</v>
      </c>
      <c r="D491" s="4">
        <v>0</v>
      </c>
      <c r="E491" s="7">
        <v>0</v>
      </c>
      <c r="F491" s="7">
        <v>0</v>
      </c>
    </row>
    <row r="492" spans="1:6" ht="16.5" customHeight="1">
      <c r="A492" s="3"/>
      <c r="B492" s="22" t="s">
        <v>118</v>
      </c>
      <c r="C492" s="19" t="s">
        <v>119</v>
      </c>
      <c r="D492" s="4">
        <v>0</v>
      </c>
      <c r="E492" s="7">
        <v>0</v>
      </c>
      <c r="F492" s="7">
        <v>0</v>
      </c>
    </row>
    <row r="493" spans="1:6" ht="16.5" customHeight="1">
      <c r="A493" s="3"/>
      <c r="B493" s="22" t="s">
        <v>89</v>
      </c>
      <c r="C493" s="29" t="s">
        <v>90</v>
      </c>
      <c r="D493" s="26">
        <f>D494+D495+D496</f>
        <v>0</v>
      </c>
      <c r="E493" s="7">
        <v>277700</v>
      </c>
      <c r="F493" s="7">
        <v>215638</v>
      </c>
    </row>
    <row r="494" spans="1:6" ht="16.5" customHeight="1">
      <c r="A494" s="3"/>
      <c r="B494" s="22" t="s">
        <v>91</v>
      </c>
      <c r="C494" s="19" t="s">
        <v>92</v>
      </c>
      <c r="D494" s="4">
        <v>0</v>
      </c>
      <c r="E494" s="7">
        <v>0</v>
      </c>
      <c r="F494" s="7">
        <v>0</v>
      </c>
    </row>
    <row r="495" spans="1:6" ht="16.5" customHeight="1">
      <c r="A495" s="3"/>
      <c r="B495" s="22" t="s">
        <v>93</v>
      </c>
      <c r="C495" s="19" t="s">
        <v>94</v>
      </c>
      <c r="D495" s="4">
        <v>0</v>
      </c>
      <c r="E495" s="7">
        <v>0</v>
      </c>
      <c r="F495" s="7">
        <v>0</v>
      </c>
    </row>
    <row r="496" spans="1:6" ht="16.5" customHeight="1">
      <c r="A496" s="3"/>
      <c r="B496" s="22" t="s">
        <v>95</v>
      </c>
      <c r="C496" s="19" t="s">
        <v>96</v>
      </c>
      <c r="D496" s="4">
        <v>0</v>
      </c>
      <c r="E496" s="7">
        <v>0</v>
      </c>
      <c r="F496" s="7">
        <v>0</v>
      </c>
    </row>
    <row r="497" spans="1:6" ht="16.5" customHeight="1">
      <c r="A497" s="3"/>
      <c r="B497" s="22" t="s">
        <v>97</v>
      </c>
      <c r="C497" s="29" t="s">
        <v>98</v>
      </c>
      <c r="D497" s="26">
        <f>D498+D499+D500+D501+D502+D503+D504+D505+D506+D507</f>
        <v>0</v>
      </c>
      <c r="E497" s="7">
        <v>500403</v>
      </c>
      <c r="F497" s="7">
        <v>490856</v>
      </c>
    </row>
    <row r="498" spans="1:6" ht="16.5" customHeight="1">
      <c r="A498" s="3"/>
      <c r="B498" s="22" t="s">
        <v>99</v>
      </c>
      <c r="C498" s="19" t="s">
        <v>100</v>
      </c>
      <c r="D498" s="4">
        <v>0</v>
      </c>
      <c r="E498" s="7">
        <v>0</v>
      </c>
      <c r="F498" s="7">
        <v>0</v>
      </c>
    </row>
    <row r="499" spans="1:6" ht="16.5" customHeight="1">
      <c r="A499" s="3"/>
      <c r="B499" s="22" t="s">
        <v>197</v>
      </c>
      <c r="C499" s="19" t="s">
        <v>198</v>
      </c>
      <c r="D499" s="4">
        <v>0</v>
      </c>
      <c r="E499" s="7">
        <v>0</v>
      </c>
      <c r="F499" s="7">
        <v>0</v>
      </c>
    </row>
    <row r="500" spans="1:6" ht="16.5" customHeight="1">
      <c r="A500" s="3"/>
      <c r="B500" s="22" t="s">
        <v>176</v>
      </c>
      <c r="C500" s="19" t="s">
        <v>177</v>
      </c>
      <c r="D500" s="4">
        <v>0</v>
      </c>
      <c r="E500" s="7">
        <v>0</v>
      </c>
      <c r="F500" s="7">
        <v>0</v>
      </c>
    </row>
    <row r="501" spans="1:6" ht="16.5" customHeight="1">
      <c r="A501" s="3"/>
      <c r="B501" s="22" t="s">
        <v>101</v>
      </c>
      <c r="C501" s="19" t="s">
        <v>102</v>
      </c>
      <c r="D501" s="4">
        <v>0</v>
      </c>
      <c r="E501" s="7">
        <v>0</v>
      </c>
      <c r="F501" s="7">
        <v>0</v>
      </c>
    </row>
    <row r="502" spans="1:6" ht="16.5" customHeight="1">
      <c r="A502" s="3"/>
      <c r="B502" s="22" t="s">
        <v>103</v>
      </c>
      <c r="C502" s="19" t="s">
        <v>104</v>
      </c>
      <c r="D502" s="4">
        <v>0</v>
      </c>
      <c r="E502" s="7">
        <v>0</v>
      </c>
      <c r="F502" s="7">
        <v>0</v>
      </c>
    </row>
    <row r="503" spans="1:6" ht="16.5" customHeight="1">
      <c r="A503" s="3"/>
      <c r="B503" s="22" t="s">
        <v>120</v>
      </c>
      <c r="C503" s="19" t="s">
        <v>121</v>
      </c>
      <c r="D503" s="4">
        <v>0</v>
      </c>
      <c r="E503" s="7">
        <v>0</v>
      </c>
      <c r="F503" s="7">
        <v>0</v>
      </c>
    </row>
    <row r="504" spans="1:6" ht="16.5" customHeight="1">
      <c r="A504" s="3"/>
      <c r="B504" s="22" t="s">
        <v>150</v>
      </c>
      <c r="C504" s="19" t="s">
        <v>151</v>
      </c>
      <c r="D504" s="4">
        <v>0</v>
      </c>
      <c r="E504" s="7">
        <v>0</v>
      </c>
      <c r="F504" s="7">
        <v>0</v>
      </c>
    </row>
    <row r="505" spans="1:6" ht="16.5" customHeight="1">
      <c r="A505" s="3"/>
      <c r="B505" s="22" t="s">
        <v>172</v>
      </c>
      <c r="C505" s="19" t="s">
        <v>173</v>
      </c>
      <c r="D505" s="4">
        <v>0</v>
      </c>
      <c r="E505" s="7">
        <v>0</v>
      </c>
      <c r="F505" s="7">
        <v>0</v>
      </c>
    </row>
    <row r="506" spans="1:6" ht="16.5" customHeight="1">
      <c r="A506" s="3"/>
      <c r="B506" s="22" t="s">
        <v>158</v>
      </c>
      <c r="C506" s="19" t="s">
        <v>159</v>
      </c>
      <c r="D506" s="4">
        <v>0</v>
      </c>
      <c r="E506" s="7">
        <v>0</v>
      </c>
      <c r="F506" s="7">
        <v>0</v>
      </c>
    </row>
    <row r="507" spans="1:6" ht="16.5" customHeight="1">
      <c r="A507" s="3"/>
      <c r="B507" s="22" t="s">
        <v>152</v>
      </c>
      <c r="C507" s="19" t="s">
        <v>153</v>
      </c>
      <c r="D507" s="4">
        <v>0</v>
      </c>
      <c r="E507" s="7">
        <v>0</v>
      </c>
      <c r="F507" s="7">
        <v>0</v>
      </c>
    </row>
    <row r="508" spans="1:6" ht="16.5" customHeight="1">
      <c r="A508" s="3"/>
      <c r="B508" s="22" t="s">
        <v>124</v>
      </c>
      <c r="C508" s="29" t="s">
        <v>125</v>
      </c>
      <c r="D508" s="26">
        <f>D509+D510</f>
        <v>0</v>
      </c>
      <c r="E508" s="7">
        <v>10931</v>
      </c>
      <c r="F508" s="7">
        <v>10450</v>
      </c>
    </row>
    <row r="509" spans="1:6" ht="16.5" customHeight="1">
      <c r="A509" s="3"/>
      <c r="B509" s="22" t="s">
        <v>126</v>
      </c>
      <c r="C509" s="19" t="s">
        <v>127</v>
      </c>
      <c r="D509" s="4">
        <v>0</v>
      </c>
      <c r="E509" s="7">
        <v>0</v>
      </c>
      <c r="F509" s="7">
        <v>0</v>
      </c>
    </row>
    <row r="510" spans="1:6" ht="16.5" customHeight="1">
      <c r="A510" s="3"/>
      <c r="B510" s="22" t="s">
        <v>178</v>
      </c>
      <c r="C510" s="19" t="s">
        <v>179</v>
      </c>
      <c r="D510" s="4">
        <v>0</v>
      </c>
      <c r="E510" s="7">
        <v>0</v>
      </c>
      <c r="F510" s="7">
        <v>0</v>
      </c>
    </row>
    <row r="511" spans="1:4" ht="15.75" customHeight="1">
      <c r="A511" s="3"/>
      <c r="B511" s="64" t="s">
        <v>105</v>
      </c>
      <c r="C511" s="64"/>
      <c r="D511" s="26">
        <v>5106155</v>
      </c>
    </row>
    <row r="512" spans="1:4" ht="16.5" customHeight="1">
      <c r="A512" s="3"/>
      <c r="B512" s="25" t="s">
        <v>128</v>
      </c>
      <c r="C512" s="25"/>
      <c r="D512" s="25"/>
    </row>
    <row r="513" spans="1:6" ht="16.5" customHeight="1">
      <c r="A513" s="3"/>
      <c r="B513" s="22" t="s">
        <v>138</v>
      </c>
      <c r="C513" s="29" t="s">
        <v>139</v>
      </c>
      <c r="D513" s="26">
        <v>174500</v>
      </c>
      <c r="E513" s="7">
        <v>64115</v>
      </c>
      <c r="F513" s="7">
        <v>62403</v>
      </c>
    </row>
    <row r="514" spans="1:6" ht="16.5" customHeight="1">
      <c r="A514" s="3"/>
      <c r="B514" s="22" t="s">
        <v>222</v>
      </c>
      <c r="C514" s="19" t="s">
        <v>223</v>
      </c>
      <c r="D514" s="4">
        <v>0</v>
      </c>
      <c r="E514" s="7">
        <v>0</v>
      </c>
      <c r="F514" s="7">
        <v>0</v>
      </c>
    </row>
    <row r="515" spans="1:6" ht="16.5" customHeight="1">
      <c r="A515" s="3"/>
      <c r="B515" s="22" t="s">
        <v>194</v>
      </c>
      <c r="C515" s="19" t="s">
        <v>195</v>
      </c>
      <c r="D515" s="4">
        <v>0</v>
      </c>
      <c r="E515" s="7">
        <v>0</v>
      </c>
      <c r="F515" s="7">
        <v>0</v>
      </c>
    </row>
    <row r="516" spans="1:6" ht="16.5" customHeight="1">
      <c r="A516" s="3"/>
      <c r="B516" s="22" t="s">
        <v>224</v>
      </c>
      <c r="C516" s="19" t="s">
        <v>225</v>
      </c>
      <c r="D516" s="4">
        <v>0</v>
      </c>
      <c r="E516" s="7">
        <v>0</v>
      </c>
      <c r="F516" s="7">
        <v>0</v>
      </c>
    </row>
    <row r="517" spans="1:4" ht="15.75" customHeight="1">
      <c r="A517" s="3"/>
      <c r="B517" s="64" t="s">
        <v>131</v>
      </c>
      <c r="C517" s="64"/>
      <c r="D517" s="26">
        <f>D513</f>
        <v>174500</v>
      </c>
    </row>
    <row r="518" spans="1:4" ht="15.75" customHeight="1">
      <c r="A518" s="3"/>
      <c r="B518" s="17"/>
      <c r="C518" s="8"/>
      <c r="D518" s="28"/>
    </row>
    <row r="519" spans="1:4" ht="15.75" customHeight="1">
      <c r="A519" s="3"/>
      <c r="B519" s="64" t="s">
        <v>226</v>
      </c>
      <c r="C519" s="64"/>
      <c r="D519" s="26">
        <f>SUM(D511,D517)</f>
        <v>5280655</v>
      </c>
    </row>
    <row r="520" spans="1:4" ht="15.75" customHeight="1">
      <c r="A520" s="3"/>
      <c r="B520" s="17"/>
      <c r="C520" s="8"/>
      <c r="D520" s="6"/>
    </row>
    <row r="521" spans="1:4" ht="16.5" customHeight="1">
      <c r="A521" s="3"/>
      <c r="B521" s="63" t="s">
        <v>227</v>
      </c>
      <c r="C521" s="63"/>
      <c r="D521" s="63"/>
    </row>
    <row r="522" spans="1:4" ht="16.5" customHeight="1">
      <c r="A522" s="3"/>
      <c r="B522" s="25" t="s">
        <v>84</v>
      </c>
      <c r="C522" s="25"/>
      <c r="D522" s="25"/>
    </row>
    <row r="523" spans="1:6" ht="16.5" customHeight="1">
      <c r="A523" s="3"/>
      <c r="B523" s="22" t="s">
        <v>108</v>
      </c>
      <c r="C523" s="29" t="s">
        <v>109</v>
      </c>
      <c r="D523" s="26">
        <f>D524</f>
        <v>70000</v>
      </c>
      <c r="E523" s="7">
        <v>49615</v>
      </c>
      <c r="F523" s="7">
        <v>49036</v>
      </c>
    </row>
    <row r="524" spans="1:6" ht="16.5" customHeight="1">
      <c r="A524" s="3"/>
      <c r="B524" s="22" t="s">
        <v>110</v>
      </c>
      <c r="C524" s="19" t="s">
        <v>111</v>
      </c>
      <c r="D524" s="4">
        <v>70000</v>
      </c>
      <c r="E524" s="7">
        <v>0</v>
      </c>
      <c r="F524" s="7">
        <v>0</v>
      </c>
    </row>
    <row r="525" spans="1:6" ht="16.5" customHeight="1">
      <c r="A525" s="3"/>
      <c r="B525" s="22" t="s">
        <v>85</v>
      </c>
      <c r="C525" s="29" t="s">
        <v>86</v>
      </c>
      <c r="D525" s="26">
        <f>D526+D527+D528+D529</f>
        <v>0</v>
      </c>
      <c r="E525" s="7">
        <v>2020</v>
      </c>
      <c r="F525" s="7">
        <v>1453</v>
      </c>
    </row>
    <row r="526" spans="1:6" ht="16.5" customHeight="1">
      <c r="A526" s="3"/>
      <c r="B526" s="22" t="s">
        <v>148</v>
      </c>
      <c r="C526" s="19" t="s">
        <v>149</v>
      </c>
      <c r="D526" s="4">
        <v>0</v>
      </c>
      <c r="E526" s="7">
        <v>0</v>
      </c>
      <c r="F526" s="7">
        <v>0</v>
      </c>
    </row>
    <row r="527" spans="1:6" ht="16.5" customHeight="1">
      <c r="A527" s="3"/>
      <c r="B527" s="22" t="s">
        <v>114</v>
      </c>
      <c r="C527" s="19" t="s">
        <v>115</v>
      </c>
      <c r="D527" s="4">
        <v>0</v>
      </c>
      <c r="E527" s="7">
        <v>0</v>
      </c>
      <c r="F527" s="7">
        <v>0</v>
      </c>
    </row>
    <row r="528" spans="1:6" ht="16.5" customHeight="1">
      <c r="A528" s="3"/>
      <c r="B528" s="22" t="s">
        <v>116</v>
      </c>
      <c r="C528" s="19" t="s">
        <v>117</v>
      </c>
      <c r="D528" s="4">
        <v>0</v>
      </c>
      <c r="E528" s="7">
        <v>0</v>
      </c>
      <c r="F528" s="7">
        <v>0</v>
      </c>
    </row>
    <row r="529" spans="1:6" ht="16.5" customHeight="1">
      <c r="A529" s="3"/>
      <c r="B529" s="22" t="s">
        <v>118</v>
      </c>
      <c r="C529" s="19" t="s">
        <v>119</v>
      </c>
      <c r="D529" s="4">
        <v>0</v>
      </c>
      <c r="E529" s="7">
        <v>0</v>
      </c>
      <c r="F529" s="7">
        <v>0</v>
      </c>
    </row>
    <row r="530" spans="1:6" ht="16.5" customHeight="1">
      <c r="A530" s="3"/>
      <c r="B530" s="22" t="s">
        <v>89</v>
      </c>
      <c r="C530" s="29" t="s">
        <v>90</v>
      </c>
      <c r="D530" s="26">
        <v>15000</v>
      </c>
      <c r="E530" s="7">
        <v>9925</v>
      </c>
      <c r="F530" s="7">
        <v>9573</v>
      </c>
    </row>
    <row r="531" spans="1:6" ht="16.5" customHeight="1">
      <c r="A531" s="3"/>
      <c r="B531" s="22" t="s">
        <v>91</v>
      </c>
      <c r="C531" s="19" t="s">
        <v>92</v>
      </c>
      <c r="D531" s="4">
        <v>10000</v>
      </c>
      <c r="E531" s="7">
        <v>0</v>
      </c>
      <c r="F531" s="7">
        <v>0</v>
      </c>
    </row>
    <row r="532" spans="1:6" ht="16.5" customHeight="1">
      <c r="A532" s="3"/>
      <c r="B532" s="22" t="s">
        <v>93</v>
      </c>
      <c r="C532" s="19" t="s">
        <v>94</v>
      </c>
      <c r="D532" s="4">
        <v>3500</v>
      </c>
      <c r="E532" s="7">
        <v>0</v>
      </c>
      <c r="F532" s="7">
        <v>0</v>
      </c>
    </row>
    <row r="533" spans="1:6" ht="16.5" customHeight="1">
      <c r="A533" s="3"/>
      <c r="B533" s="22" t="s">
        <v>95</v>
      </c>
      <c r="C533" s="19" t="s">
        <v>96</v>
      </c>
      <c r="D533" s="4">
        <v>1000</v>
      </c>
      <c r="E533" s="7">
        <v>0</v>
      </c>
      <c r="F533" s="7">
        <v>0</v>
      </c>
    </row>
    <row r="534" spans="1:6" ht="16.5" customHeight="1">
      <c r="A534" s="3"/>
      <c r="B534" s="22" t="s">
        <v>97</v>
      </c>
      <c r="C534" s="29" t="s">
        <v>98</v>
      </c>
      <c r="D534" s="26">
        <v>18740</v>
      </c>
      <c r="E534" s="7">
        <v>15497</v>
      </c>
      <c r="F534" s="7">
        <v>15497</v>
      </c>
    </row>
    <row r="535" spans="1:6" ht="16.5" customHeight="1">
      <c r="A535" s="3"/>
      <c r="B535" s="22" t="s">
        <v>120</v>
      </c>
      <c r="C535" s="19" t="s">
        <v>121</v>
      </c>
      <c r="D535" s="4">
        <v>18740</v>
      </c>
      <c r="E535" s="7">
        <v>0</v>
      </c>
      <c r="F535" s="7">
        <v>0</v>
      </c>
    </row>
    <row r="536" spans="1:4" ht="15.75" customHeight="1">
      <c r="A536" s="3"/>
      <c r="B536" s="64" t="s">
        <v>105</v>
      </c>
      <c r="C536" s="64"/>
      <c r="D536" s="26">
        <f>D523+D525+D530+D534</f>
        <v>103740</v>
      </c>
    </row>
    <row r="537" spans="1:4" ht="16.5" customHeight="1">
      <c r="A537" s="3"/>
      <c r="B537" s="25" t="s">
        <v>128</v>
      </c>
      <c r="C537" s="25"/>
      <c r="D537" s="25"/>
    </row>
    <row r="538" spans="1:6" ht="16.5" customHeight="1">
      <c r="A538" s="3"/>
      <c r="B538" s="22" t="s">
        <v>138</v>
      </c>
      <c r="C538" s="29" t="s">
        <v>139</v>
      </c>
      <c r="D538" s="26">
        <v>0</v>
      </c>
      <c r="E538" s="7">
        <v>0</v>
      </c>
      <c r="F538" s="7">
        <v>0</v>
      </c>
    </row>
    <row r="539" spans="1:6" ht="16.5" customHeight="1">
      <c r="A539" s="3"/>
      <c r="B539" s="22" t="s">
        <v>142</v>
      </c>
      <c r="C539" s="19" t="s">
        <v>143</v>
      </c>
      <c r="D539" s="4">
        <v>0</v>
      </c>
      <c r="E539" s="7">
        <v>0</v>
      </c>
      <c r="F539" s="7">
        <v>0</v>
      </c>
    </row>
    <row r="540" spans="1:4" ht="15.75" customHeight="1">
      <c r="A540" s="3"/>
      <c r="B540" s="64" t="s">
        <v>131</v>
      </c>
      <c r="C540" s="64"/>
      <c r="D540" s="4">
        <f>SUM(E538:E539)</f>
        <v>0</v>
      </c>
    </row>
    <row r="541" spans="1:4" ht="15.75" customHeight="1">
      <c r="A541" s="3"/>
      <c r="B541" s="17"/>
      <c r="C541" s="8"/>
      <c r="D541" s="6"/>
    </row>
    <row r="542" spans="1:4" ht="15.75" customHeight="1">
      <c r="A542" s="3"/>
      <c r="B542" s="64" t="s">
        <v>228</v>
      </c>
      <c r="C542" s="64"/>
      <c r="D542" s="26">
        <f>SUM(D536,D540)</f>
        <v>103740</v>
      </c>
    </row>
    <row r="543" spans="1:4" ht="15.75" customHeight="1">
      <c r="A543" s="3"/>
      <c r="B543" s="17"/>
      <c r="C543" s="8"/>
      <c r="D543" s="6"/>
    </row>
    <row r="544" spans="1:4" ht="16.5" customHeight="1">
      <c r="A544" s="3"/>
      <c r="B544" s="63" t="s">
        <v>229</v>
      </c>
      <c r="C544" s="63"/>
      <c r="D544" s="63"/>
    </row>
    <row r="545" spans="1:4" ht="16.5" customHeight="1">
      <c r="A545" s="3"/>
      <c r="B545" s="25" t="s">
        <v>84</v>
      </c>
      <c r="C545" s="25"/>
      <c r="D545" s="25"/>
    </row>
    <row r="546" spans="1:6" ht="16.5" customHeight="1">
      <c r="A546" s="3"/>
      <c r="B546" s="22" t="s">
        <v>85</v>
      </c>
      <c r="C546" s="29" t="s">
        <v>86</v>
      </c>
      <c r="D546" s="26">
        <f>D547</f>
        <v>177088</v>
      </c>
      <c r="E546" s="7">
        <v>20000</v>
      </c>
      <c r="F546" s="7">
        <v>7962</v>
      </c>
    </row>
    <row r="547" spans="1:6" ht="16.5" customHeight="1">
      <c r="A547" s="3"/>
      <c r="B547" s="22" t="s">
        <v>87</v>
      </c>
      <c r="C547" s="19" t="s">
        <v>88</v>
      </c>
      <c r="D547" s="4">
        <v>177088</v>
      </c>
      <c r="E547" s="7">
        <v>0</v>
      </c>
      <c r="F547" s="7">
        <v>0</v>
      </c>
    </row>
    <row r="548" spans="1:6" ht="16.5" customHeight="1">
      <c r="A548" s="3"/>
      <c r="B548" s="22" t="s">
        <v>89</v>
      </c>
      <c r="C548" s="29" t="s">
        <v>90</v>
      </c>
      <c r="D548" s="26">
        <f>D549+D550+D551</f>
        <v>32000</v>
      </c>
      <c r="E548" s="7">
        <v>6000</v>
      </c>
      <c r="F548" s="7">
        <v>1520</v>
      </c>
    </row>
    <row r="549" spans="1:6" ht="16.5" customHeight="1">
      <c r="A549" s="3"/>
      <c r="B549" s="22" t="s">
        <v>91</v>
      </c>
      <c r="C549" s="19" t="s">
        <v>92</v>
      </c>
      <c r="D549" s="4">
        <v>20000</v>
      </c>
      <c r="E549" s="7">
        <v>0</v>
      </c>
      <c r="F549" s="7">
        <v>0</v>
      </c>
    </row>
    <row r="550" spans="1:6" ht="16.5" customHeight="1">
      <c r="A550" s="3"/>
      <c r="B550" s="22" t="s">
        <v>93</v>
      </c>
      <c r="C550" s="19" t="s">
        <v>94</v>
      </c>
      <c r="D550" s="4">
        <v>8000</v>
      </c>
      <c r="E550" s="7">
        <v>0</v>
      </c>
      <c r="F550" s="7">
        <v>0</v>
      </c>
    </row>
    <row r="551" spans="1:6" ht="16.5" customHeight="1">
      <c r="A551" s="3"/>
      <c r="B551" s="22" t="s">
        <v>95</v>
      </c>
      <c r="C551" s="19" t="s">
        <v>96</v>
      </c>
      <c r="D551" s="4">
        <v>4000</v>
      </c>
      <c r="E551" s="7">
        <v>0</v>
      </c>
      <c r="F551" s="7">
        <v>0</v>
      </c>
    </row>
    <row r="552" spans="1:6" ht="16.5" customHeight="1">
      <c r="A552" s="3"/>
      <c r="B552" s="22" t="s">
        <v>97</v>
      </c>
      <c r="C552" s="29" t="s">
        <v>98</v>
      </c>
      <c r="D552" s="26">
        <f>D553+D554+D555+D556</f>
        <v>110493</v>
      </c>
      <c r="E552" s="7">
        <v>9480</v>
      </c>
      <c r="F552" s="7">
        <v>3361</v>
      </c>
    </row>
    <row r="553" spans="1:4" ht="16.5" customHeight="1">
      <c r="A553" s="3"/>
      <c r="B553" s="22" t="s">
        <v>197</v>
      </c>
      <c r="C553" s="33">
        <v>1012</v>
      </c>
      <c r="D553" s="30">
        <v>1500</v>
      </c>
    </row>
    <row r="554" spans="1:6" ht="16.5" customHeight="1">
      <c r="A554" s="3"/>
      <c r="B554" s="22" t="s">
        <v>101</v>
      </c>
      <c r="C554" s="19" t="s">
        <v>102</v>
      </c>
      <c r="D554" s="4">
        <v>25000</v>
      </c>
      <c r="E554" s="7">
        <v>0</v>
      </c>
      <c r="F554" s="7">
        <v>0</v>
      </c>
    </row>
    <row r="555" spans="1:6" ht="16.5" customHeight="1">
      <c r="A555" s="3"/>
      <c r="B555" s="22" t="s">
        <v>103</v>
      </c>
      <c r="C555" s="19" t="s">
        <v>104</v>
      </c>
      <c r="D555" s="4">
        <v>30000</v>
      </c>
      <c r="E555" s="7">
        <v>0</v>
      </c>
      <c r="F555" s="7">
        <v>0</v>
      </c>
    </row>
    <row r="556" spans="1:6" ht="16.5" customHeight="1">
      <c r="A556" s="3"/>
      <c r="B556" s="22" t="s">
        <v>120</v>
      </c>
      <c r="C556" s="19" t="s">
        <v>121</v>
      </c>
      <c r="D556" s="4">
        <v>53993</v>
      </c>
      <c r="E556" s="7">
        <v>0</v>
      </c>
      <c r="F556" s="7">
        <v>0</v>
      </c>
    </row>
    <row r="557" spans="1:4" ht="15.75" customHeight="1">
      <c r="A557" s="3"/>
      <c r="B557" s="64" t="s">
        <v>105</v>
      </c>
      <c r="C557" s="64"/>
      <c r="D557" s="26">
        <f>D546+D548+D552</f>
        <v>319581</v>
      </c>
    </row>
    <row r="558" spans="1:4" ht="15.75" customHeight="1">
      <c r="A558" s="3"/>
      <c r="B558" s="17"/>
      <c r="C558" s="8"/>
      <c r="D558" s="28"/>
    </row>
    <row r="559" spans="1:4" ht="15.75" customHeight="1">
      <c r="A559" s="3"/>
      <c r="B559" s="64" t="s">
        <v>230</v>
      </c>
      <c r="C559" s="64"/>
      <c r="D559" s="26">
        <f>SUM(D557)</f>
        <v>319581</v>
      </c>
    </row>
    <row r="560" spans="1:4" ht="15.75" customHeight="1">
      <c r="A560" s="3"/>
      <c r="B560" s="17"/>
      <c r="C560" s="8"/>
      <c r="D560" s="6"/>
    </row>
    <row r="561" spans="1:4" ht="16.5" customHeight="1">
      <c r="A561" s="3"/>
      <c r="B561" s="63" t="s">
        <v>231</v>
      </c>
      <c r="C561" s="63"/>
      <c r="D561" s="63"/>
    </row>
    <row r="562" spans="1:4" ht="16.5" customHeight="1">
      <c r="A562" s="3"/>
      <c r="B562" s="25" t="s">
        <v>84</v>
      </c>
      <c r="C562" s="25"/>
      <c r="D562" s="25"/>
    </row>
    <row r="563" spans="1:6" ht="16.5" customHeight="1">
      <c r="A563" s="3"/>
      <c r="B563" s="22" t="s">
        <v>108</v>
      </c>
      <c r="C563" s="29" t="s">
        <v>109</v>
      </c>
      <c r="D563" s="26">
        <f>D564</f>
        <v>600000</v>
      </c>
      <c r="E563" s="7">
        <v>352650</v>
      </c>
      <c r="F563" s="7">
        <v>352650</v>
      </c>
    </row>
    <row r="564" spans="1:6" ht="16.5" customHeight="1">
      <c r="A564" s="3"/>
      <c r="B564" s="22" t="s">
        <v>110</v>
      </c>
      <c r="C564" s="19" t="s">
        <v>111</v>
      </c>
      <c r="D564" s="4">
        <v>600000</v>
      </c>
      <c r="E564" s="7">
        <v>0</v>
      </c>
      <c r="F564" s="7">
        <v>0</v>
      </c>
    </row>
    <row r="565" spans="1:6" ht="16.5" customHeight="1">
      <c r="A565" s="3"/>
      <c r="B565" s="22" t="s">
        <v>85</v>
      </c>
      <c r="C565" s="29" t="s">
        <v>86</v>
      </c>
      <c r="D565" s="26">
        <f>D566+D567+D568+D569</f>
        <v>91325</v>
      </c>
      <c r="E565" s="7">
        <v>11095</v>
      </c>
      <c r="F565" s="7">
        <v>11084</v>
      </c>
    </row>
    <row r="566" spans="1:6" ht="16.5" customHeight="1">
      <c r="A566" s="3"/>
      <c r="B566" s="22" t="s">
        <v>148</v>
      </c>
      <c r="C566" s="19" t="s">
        <v>149</v>
      </c>
      <c r="D566" s="4">
        <v>0</v>
      </c>
      <c r="E566" s="7">
        <v>0</v>
      </c>
      <c r="F566" s="7">
        <v>0</v>
      </c>
    </row>
    <row r="567" spans="1:6" ht="16.5" customHeight="1">
      <c r="A567" s="3"/>
      <c r="B567" s="22" t="s">
        <v>114</v>
      </c>
      <c r="C567" s="19" t="s">
        <v>115</v>
      </c>
      <c r="D567" s="4">
        <v>15000</v>
      </c>
      <c r="E567" s="7">
        <v>0</v>
      </c>
      <c r="F567" s="7">
        <v>0</v>
      </c>
    </row>
    <row r="568" spans="1:6" ht="16.5" customHeight="1">
      <c r="A568" s="3"/>
      <c r="B568" s="22" t="s">
        <v>116</v>
      </c>
      <c r="C568" s="19" t="s">
        <v>117</v>
      </c>
      <c r="D568" s="4">
        <v>0</v>
      </c>
      <c r="E568" s="7">
        <v>0</v>
      </c>
      <c r="F568" s="7">
        <v>0</v>
      </c>
    </row>
    <row r="569" spans="1:6" ht="16.5" customHeight="1">
      <c r="A569" s="3"/>
      <c r="B569" s="22" t="s">
        <v>118</v>
      </c>
      <c r="C569" s="19" t="s">
        <v>119</v>
      </c>
      <c r="D569" s="4">
        <v>76325</v>
      </c>
      <c r="E569" s="7">
        <v>0</v>
      </c>
      <c r="F569" s="7">
        <v>0</v>
      </c>
    </row>
    <row r="570" spans="1:6" ht="16.5" customHeight="1">
      <c r="A570" s="3"/>
      <c r="B570" s="22" t="s">
        <v>89</v>
      </c>
      <c r="C570" s="29" t="s">
        <v>90</v>
      </c>
      <c r="D570" s="26">
        <v>58100</v>
      </c>
      <c r="E570" s="7">
        <v>68755</v>
      </c>
      <c r="F570" s="7">
        <v>68745</v>
      </c>
    </row>
    <row r="571" spans="1:6" ht="16.5" customHeight="1">
      <c r="A571" s="3"/>
      <c r="B571" s="22" t="s">
        <v>91</v>
      </c>
      <c r="C571" s="19" t="s">
        <v>92</v>
      </c>
      <c r="D571" s="4">
        <v>34000</v>
      </c>
      <c r="E571" s="7">
        <v>0</v>
      </c>
      <c r="F571" s="7">
        <v>0</v>
      </c>
    </row>
    <row r="572" spans="1:6" ht="16.5" customHeight="1">
      <c r="A572" s="3"/>
      <c r="B572" s="22" t="s">
        <v>93</v>
      </c>
      <c r="C572" s="19" t="s">
        <v>94</v>
      </c>
      <c r="D572" s="4">
        <v>15000</v>
      </c>
      <c r="E572" s="7">
        <v>0</v>
      </c>
      <c r="F572" s="7">
        <v>0</v>
      </c>
    </row>
    <row r="573" spans="1:6" ht="16.5" customHeight="1">
      <c r="A573" s="3"/>
      <c r="B573" s="22" t="s">
        <v>95</v>
      </c>
      <c r="C573" s="19" t="s">
        <v>96</v>
      </c>
      <c r="D573" s="4">
        <v>5000</v>
      </c>
      <c r="E573" s="7">
        <v>0</v>
      </c>
      <c r="F573" s="7">
        <v>0</v>
      </c>
    </row>
    <row r="574" spans="1:6" ht="16.5" customHeight="1">
      <c r="A574" s="3"/>
      <c r="B574" s="22" t="s">
        <v>97</v>
      </c>
      <c r="C574" s="29" t="s">
        <v>98</v>
      </c>
      <c r="D574" s="26">
        <v>150000</v>
      </c>
      <c r="E574" s="7">
        <v>154457</v>
      </c>
      <c r="F574" s="7">
        <v>149010</v>
      </c>
    </row>
    <row r="575" spans="1:6" ht="16.5" customHeight="1">
      <c r="A575" s="3"/>
      <c r="B575" s="22" t="s">
        <v>120</v>
      </c>
      <c r="C575" s="19" t="s">
        <v>121</v>
      </c>
      <c r="D575" s="4">
        <v>150000</v>
      </c>
      <c r="E575" s="7">
        <v>0</v>
      </c>
      <c r="F575" s="7">
        <v>0</v>
      </c>
    </row>
    <row r="576" spans="1:4" ht="15.75" customHeight="1">
      <c r="A576" s="3"/>
      <c r="B576" s="64" t="s">
        <v>105</v>
      </c>
      <c r="C576" s="64"/>
      <c r="D576" s="26">
        <v>913465</v>
      </c>
    </row>
    <row r="577" spans="1:4" ht="15.75" customHeight="1">
      <c r="A577" s="3"/>
      <c r="B577" s="17"/>
      <c r="C577" s="8"/>
      <c r="D577" s="28"/>
    </row>
    <row r="578" spans="1:4" ht="15.75" customHeight="1">
      <c r="A578" s="3"/>
      <c r="B578" s="64" t="s">
        <v>232</v>
      </c>
      <c r="C578" s="64"/>
      <c r="D578" s="26">
        <f>SUM(D576)</f>
        <v>913465</v>
      </c>
    </row>
    <row r="579" spans="1:4" ht="15.75" customHeight="1">
      <c r="A579" s="3"/>
      <c r="B579" s="17"/>
      <c r="C579" s="8"/>
      <c r="D579" s="6"/>
    </row>
    <row r="580" spans="1:4" ht="16.5" customHeight="1">
      <c r="A580" s="3"/>
      <c r="B580" s="63" t="s">
        <v>233</v>
      </c>
      <c r="C580" s="63"/>
      <c r="D580" s="63"/>
    </row>
    <row r="581" spans="1:4" ht="16.5" customHeight="1">
      <c r="A581" s="3"/>
      <c r="B581" s="25" t="s">
        <v>84</v>
      </c>
      <c r="C581" s="25"/>
      <c r="D581" s="25"/>
    </row>
    <row r="582" spans="1:6" ht="16.5" customHeight="1">
      <c r="A582" s="3"/>
      <c r="B582" s="22" t="s">
        <v>108</v>
      </c>
      <c r="C582" s="29" t="s">
        <v>109</v>
      </c>
      <c r="D582" s="26">
        <f>D583</f>
        <v>625000</v>
      </c>
      <c r="E582" s="7">
        <v>285410</v>
      </c>
      <c r="F582" s="7">
        <v>284919</v>
      </c>
    </row>
    <row r="583" spans="1:6" ht="16.5" customHeight="1">
      <c r="A583" s="3"/>
      <c r="B583" s="22" t="s">
        <v>110</v>
      </c>
      <c r="C583" s="19" t="s">
        <v>111</v>
      </c>
      <c r="D583" s="4">
        <v>625000</v>
      </c>
      <c r="E583" s="7">
        <v>0</v>
      </c>
      <c r="F583" s="7">
        <v>0</v>
      </c>
    </row>
    <row r="584" spans="1:6" ht="16.5" customHeight="1">
      <c r="A584" s="3"/>
      <c r="B584" s="22" t="s">
        <v>85</v>
      </c>
      <c r="C584" s="29" t="s">
        <v>86</v>
      </c>
      <c r="D584" s="26">
        <f>D585+D586+D587+D588</f>
        <v>91855</v>
      </c>
      <c r="E584" s="7">
        <v>19115</v>
      </c>
      <c r="F584" s="7">
        <v>8934</v>
      </c>
    </row>
    <row r="585" spans="1:6" ht="16.5" customHeight="1">
      <c r="A585" s="3"/>
      <c r="B585" s="22" t="s">
        <v>148</v>
      </c>
      <c r="C585" s="19" t="s">
        <v>149</v>
      </c>
      <c r="D585" s="4">
        <v>0</v>
      </c>
      <c r="E585" s="7">
        <v>0</v>
      </c>
      <c r="F585" s="7">
        <v>0</v>
      </c>
    </row>
    <row r="586" spans="1:6" ht="16.5" customHeight="1">
      <c r="A586" s="3"/>
      <c r="B586" s="22" t="s">
        <v>114</v>
      </c>
      <c r="C586" s="19" t="s">
        <v>115</v>
      </c>
      <c r="D586" s="4">
        <v>20000</v>
      </c>
      <c r="E586" s="7">
        <v>0</v>
      </c>
      <c r="F586" s="7">
        <v>0</v>
      </c>
    </row>
    <row r="587" spans="1:6" ht="16.5" customHeight="1">
      <c r="A587" s="3"/>
      <c r="B587" s="22" t="s">
        <v>116</v>
      </c>
      <c r="C587" s="19" t="s">
        <v>117</v>
      </c>
      <c r="D587" s="4">
        <v>0</v>
      </c>
      <c r="E587" s="7">
        <v>0</v>
      </c>
      <c r="F587" s="7">
        <v>0</v>
      </c>
    </row>
    <row r="588" spans="1:6" ht="16.5" customHeight="1">
      <c r="A588" s="3"/>
      <c r="B588" s="22" t="s">
        <v>118</v>
      </c>
      <c r="C588" s="19" t="s">
        <v>119</v>
      </c>
      <c r="D588" s="4">
        <v>71855</v>
      </c>
      <c r="E588" s="7">
        <v>0</v>
      </c>
      <c r="F588" s="7">
        <v>0</v>
      </c>
    </row>
    <row r="589" spans="1:6" ht="16.5" customHeight="1">
      <c r="A589" s="3"/>
      <c r="B589" s="22" t="s">
        <v>89</v>
      </c>
      <c r="C589" s="29" t="s">
        <v>90</v>
      </c>
      <c r="D589" s="26">
        <f>D590+D591+D592</f>
        <v>54500</v>
      </c>
      <c r="E589" s="7">
        <v>59855</v>
      </c>
      <c r="F589" s="7">
        <v>55615</v>
      </c>
    </row>
    <row r="590" spans="1:6" ht="16.5" customHeight="1">
      <c r="A590" s="3"/>
      <c r="B590" s="22" t="s">
        <v>91</v>
      </c>
      <c r="C590" s="19" t="s">
        <v>92</v>
      </c>
      <c r="D590" s="4">
        <v>36000</v>
      </c>
      <c r="E590" s="7">
        <v>0</v>
      </c>
      <c r="F590" s="7">
        <v>0</v>
      </c>
    </row>
    <row r="591" spans="1:6" ht="16.5" customHeight="1">
      <c r="A591" s="3"/>
      <c r="B591" s="22" t="s">
        <v>93</v>
      </c>
      <c r="C591" s="19" t="s">
        <v>94</v>
      </c>
      <c r="D591" s="4">
        <v>14000</v>
      </c>
      <c r="E591" s="7">
        <v>0</v>
      </c>
      <c r="F591" s="7">
        <v>0</v>
      </c>
    </row>
    <row r="592" spans="1:6" ht="16.5" customHeight="1">
      <c r="A592" s="3"/>
      <c r="B592" s="22" t="s">
        <v>95</v>
      </c>
      <c r="C592" s="19" t="s">
        <v>96</v>
      </c>
      <c r="D592" s="4">
        <v>4500</v>
      </c>
      <c r="E592" s="7">
        <v>0</v>
      </c>
      <c r="F592" s="7">
        <v>0</v>
      </c>
    </row>
    <row r="593" spans="1:6" ht="16.5" customHeight="1">
      <c r="A593" s="3"/>
      <c r="B593" s="22" t="s">
        <v>97</v>
      </c>
      <c r="C593" s="29" t="s">
        <v>98</v>
      </c>
      <c r="D593" s="26">
        <f>D594</f>
        <v>85000</v>
      </c>
      <c r="E593" s="7">
        <v>234535</v>
      </c>
      <c r="F593" s="7">
        <v>206031</v>
      </c>
    </row>
    <row r="594" spans="1:6" ht="16.5" customHeight="1">
      <c r="A594" s="3"/>
      <c r="B594" s="22" t="s">
        <v>120</v>
      </c>
      <c r="C594" s="19" t="s">
        <v>121</v>
      </c>
      <c r="D594" s="4">
        <v>85000</v>
      </c>
      <c r="E594" s="7">
        <v>0</v>
      </c>
      <c r="F594" s="7">
        <v>0</v>
      </c>
    </row>
    <row r="595" spans="1:4" ht="15.75" customHeight="1">
      <c r="A595" s="3"/>
      <c r="B595" s="64" t="s">
        <v>105</v>
      </c>
      <c r="C595" s="64"/>
      <c r="D595" s="26">
        <v>871816</v>
      </c>
    </row>
    <row r="596" spans="1:4" ht="16.5" customHeight="1">
      <c r="A596" s="3"/>
      <c r="B596" s="25" t="s">
        <v>128</v>
      </c>
      <c r="C596" s="25"/>
      <c r="D596" s="25"/>
    </row>
    <row r="597" spans="1:6" ht="16.5" customHeight="1">
      <c r="A597" s="3"/>
      <c r="B597" s="22" t="s">
        <v>138</v>
      </c>
      <c r="C597" s="29" t="s">
        <v>139</v>
      </c>
      <c r="D597" s="26">
        <v>0</v>
      </c>
      <c r="E597" s="7">
        <v>0</v>
      </c>
      <c r="F597" s="7">
        <v>0</v>
      </c>
    </row>
    <row r="598" spans="1:6" ht="16.5" customHeight="1">
      <c r="A598" s="3"/>
      <c r="B598" s="22" t="s">
        <v>142</v>
      </c>
      <c r="C598" s="19" t="s">
        <v>143</v>
      </c>
      <c r="D598" s="4">
        <v>0</v>
      </c>
      <c r="E598" s="7">
        <v>0</v>
      </c>
      <c r="F598" s="7">
        <v>0</v>
      </c>
    </row>
    <row r="599" spans="1:4" ht="15.75" customHeight="1">
      <c r="A599" s="3"/>
      <c r="B599" s="64" t="s">
        <v>131</v>
      </c>
      <c r="C599" s="64"/>
      <c r="D599" s="26">
        <f>SUM(E597:E598)</f>
        <v>0</v>
      </c>
    </row>
    <row r="600" spans="1:4" ht="15.75" customHeight="1">
      <c r="A600" s="3"/>
      <c r="B600" s="17"/>
      <c r="C600" s="8"/>
      <c r="D600" s="6"/>
    </row>
    <row r="601" spans="1:4" ht="15.75" customHeight="1">
      <c r="A601" s="3"/>
      <c r="B601" s="64" t="s">
        <v>234</v>
      </c>
      <c r="C601" s="64"/>
      <c r="D601" s="26">
        <f>SUM(D595,D599)</f>
        <v>871816</v>
      </c>
    </row>
    <row r="602" spans="1:4" ht="15.75" customHeight="1">
      <c r="A602" s="3"/>
      <c r="B602" s="17"/>
      <c r="C602" s="8"/>
      <c r="D602" s="6"/>
    </row>
    <row r="603" spans="1:4" ht="16.5" customHeight="1">
      <c r="A603" s="3"/>
      <c r="B603" s="63" t="s">
        <v>235</v>
      </c>
      <c r="C603" s="63"/>
      <c r="D603" s="63"/>
    </row>
    <row r="604" spans="1:4" ht="16.5" customHeight="1">
      <c r="A604" s="3"/>
      <c r="B604" s="25" t="s">
        <v>84</v>
      </c>
      <c r="C604" s="25"/>
      <c r="D604" s="25"/>
    </row>
    <row r="605" spans="1:6" ht="16.5" customHeight="1">
      <c r="A605" s="3"/>
      <c r="B605" s="22" t="s">
        <v>85</v>
      </c>
      <c r="C605" s="29" t="s">
        <v>86</v>
      </c>
      <c r="D605" s="26">
        <f>D606</f>
        <v>1655</v>
      </c>
      <c r="E605" s="7">
        <v>621542</v>
      </c>
      <c r="F605" s="7">
        <v>620980</v>
      </c>
    </row>
    <row r="606" spans="1:6" ht="16.5" customHeight="1">
      <c r="A606" s="3"/>
      <c r="B606" s="22" t="s">
        <v>87</v>
      </c>
      <c r="C606" s="19" t="s">
        <v>88</v>
      </c>
      <c r="D606" s="4">
        <v>1655</v>
      </c>
      <c r="E606" s="7">
        <v>0</v>
      </c>
      <c r="F606" s="7">
        <v>0</v>
      </c>
    </row>
    <row r="607" spans="1:6" ht="16.5" customHeight="1">
      <c r="A607" s="3"/>
      <c r="B607" s="22" t="s">
        <v>89</v>
      </c>
      <c r="C607" s="29" t="s">
        <v>90</v>
      </c>
      <c r="D607" s="26">
        <f>D608+D609+D610</f>
        <v>0</v>
      </c>
      <c r="E607" s="7">
        <v>118558</v>
      </c>
      <c r="F607" s="7">
        <v>118558</v>
      </c>
    </row>
    <row r="608" spans="1:6" ht="16.5" customHeight="1">
      <c r="A608" s="3"/>
      <c r="B608" s="22" t="s">
        <v>91</v>
      </c>
      <c r="C608" s="19" t="s">
        <v>92</v>
      </c>
      <c r="D608" s="4">
        <v>0</v>
      </c>
      <c r="E608" s="7">
        <v>0</v>
      </c>
      <c r="F608" s="7">
        <v>0</v>
      </c>
    </row>
    <row r="609" spans="1:6" ht="16.5" customHeight="1">
      <c r="A609" s="3"/>
      <c r="B609" s="22" t="s">
        <v>93</v>
      </c>
      <c r="C609" s="19" t="s">
        <v>94</v>
      </c>
      <c r="D609" s="4">
        <v>0</v>
      </c>
      <c r="E609" s="7">
        <v>0</v>
      </c>
      <c r="F609" s="7">
        <v>0</v>
      </c>
    </row>
    <row r="610" spans="1:6" ht="16.5" customHeight="1">
      <c r="A610" s="3"/>
      <c r="B610" s="22" t="s">
        <v>95</v>
      </c>
      <c r="C610" s="19" t="s">
        <v>96</v>
      </c>
      <c r="D610" s="4">
        <v>0</v>
      </c>
      <c r="E610" s="7">
        <v>0</v>
      </c>
      <c r="F610" s="7">
        <v>0</v>
      </c>
    </row>
    <row r="611" spans="1:4" ht="15.75" customHeight="1">
      <c r="A611" s="3"/>
      <c r="B611" s="64" t="s">
        <v>105</v>
      </c>
      <c r="C611" s="64"/>
      <c r="D611" s="26">
        <f>D605+D607</f>
        <v>1655</v>
      </c>
    </row>
    <row r="612" spans="1:4" ht="15.75" customHeight="1">
      <c r="A612" s="3"/>
      <c r="B612" s="17"/>
      <c r="C612" s="8"/>
      <c r="D612" s="28"/>
    </row>
    <row r="613" spans="1:4" ht="15.75" customHeight="1">
      <c r="A613" s="3"/>
      <c r="B613" s="64" t="s">
        <v>236</v>
      </c>
      <c r="C613" s="64"/>
      <c r="D613" s="26">
        <f>SUM(D611)</f>
        <v>1655</v>
      </c>
    </row>
    <row r="614" spans="1:4" ht="15.75" customHeight="1">
      <c r="A614" s="3"/>
      <c r="B614" s="17"/>
      <c r="C614" s="8"/>
      <c r="D614" s="6"/>
    </row>
    <row r="615" spans="1:4" ht="16.5" customHeight="1">
      <c r="A615" s="3"/>
      <c r="B615" s="63" t="s">
        <v>237</v>
      </c>
      <c r="C615" s="63"/>
      <c r="D615" s="63"/>
    </row>
    <row r="616" spans="1:4" ht="16.5" customHeight="1">
      <c r="A616" s="3"/>
      <c r="B616" s="25" t="s">
        <v>84</v>
      </c>
      <c r="C616" s="25"/>
      <c r="D616" s="25"/>
    </row>
    <row r="617" spans="1:6" ht="16.5" customHeight="1">
      <c r="A617" s="3"/>
      <c r="B617" s="22" t="s">
        <v>97</v>
      </c>
      <c r="C617" s="29" t="s">
        <v>98</v>
      </c>
      <c r="D617" s="26">
        <f>D618</f>
        <v>0</v>
      </c>
      <c r="E617" s="7">
        <v>39302</v>
      </c>
      <c r="F617" s="7">
        <v>39302</v>
      </c>
    </row>
    <row r="618" spans="1:6" ht="16.5" customHeight="1">
      <c r="A618" s="3"/>
      <c r="B618" s="22" t="s">
        <v>150</v>
      </c>
      <c r="C618" s="19" t="s">
        <v>151</v>
      </c>
      <c r="D618" s="4">
        <v>0</v>
      </c>
      <c r="E618" s="7">
        <v>0</v>
      </c>
      <c r="F618" s="7">
        <v>0</v>
      </c>
    </row>
    <row r="619" spans="1:6" ht="16.5" customHeight="1">
      <c r="A619" s="3"/>
      <c r="B619" s="22" t="s">
        <v>210</v>
      </c>
      <c r="C619" s="29" t="s">
        <v>211</v>
      </c>
      <c r="D619" s="26">
        <f>D620</f>
        <v>40079</v>
      </c>
      <c r="E619" s="7">
        <v>21015</v>
      </c>
      <c r="F619" s="7">
        <v>19811</v>
      </c>
    </row>
    <row r="620" spans="1:6" ht="16.5" customHeight="1">
      <c r="A620" s="3"/>
      <c r="B620" s="22" t="s">
        <v>238</v>
      </c>
      <c r="C620" s="19" t="s">
        <v>239</v>
      </c>
      <c r="D620" s="4">
        <v>40079</v>
      </c>
      <c r="E620" s="7">
        <v>0</v>
      </c>
      <c r="F620" s="7">
        <v>0</v>
      </c>
    </row>
    <row r="621" spans="1:4" ht="15.75" customHeight="1">
      <c r="A621" s="3"/>
      <c r="B621" s="64" t="s">
        <v>105</v>
      </c>
      <c r="C621" s="64"/>
      <c r="D621" s="26">
        <f>D617+D619</f>
        <v>40079</v>
      </c>
    </row>
    <row r="622" spans="1:4" ht="16.5" customHeight="1">
      <c r="A622" s="3"/>
      <c r="B622" s="25" t="s">
        <v>128</v>
      </c>
      <c r="C622" s="25"/>
      <c r="D622" s="25"/>
    </row>
    <row r="623" spans="1:6" ht="16.5" customHeight="1">
      <c r="A623" s="3"/>
      <c r="B623" s="22" t="s">
        <v>138</v>
      </c>
      <c r="C623" s="29" t="s">
        <v>139</v>
      </c>
      <c r="D623" s="26">
        <v>55000</v>
      </c>
      <c r="E623" s="7">
        <v>25400</v>
      </c>
      <c r="F623" s="7">
        <v>5295</v>
      </c>
    </row>
    <row r="624" spans="1:6" ht="16.5" customHeight="1">
      <c r="A624" s="3"/>
      <c r="B624" s="22" t="s">
        <v>142</v>
      </c>
      <c r="C624" s="19" t="s">
        <v>143</v>
      </c>
      <c r="D624" s="4">
        <v>0</v>
      </c>
      <c r="E624" s="7">
        <v>0</v>
      </c>
      <c r="F624" s="7">
        <v>0</v>
      </c>
    </row>
    <row r="625" spans="1:4" ht="15.75" customHeight="1">
      <c r="A625" s="3"/>
      <c r="B625" s="64" t="s">
        <v>131</v>
      </c>
      <c r="C625" s="64"/>
      <c r="D625" s="26">
        <f>D623</f>
        <v>55000</v>
      </c>
    </row>
    <row r="626" spans="1:4" ht="15.75" customHeight="1">
      <c r="A626" s="3"/>
      <c r="B626" s="17"/>
      <c r="C626" s="8"/>
      <c r="D626" s="6"/>
    </row>
    <row r="627" spans="1:4" ht="15.75" customHeight="1">
      <c r="A627" s="3"/>
      <c r="B627" s="64" t="s">
        <v>240</v>
      </c>
      <c r="C627" s="64"/>
      <c r="D627" s="26">
        <f>SUM(D621,D625)</f>
        <v>95079</v>
      </c>
    </row>
    <row r="628" spans="1:4" ht="15.75" customHeight="1">
      <c r="A628" s="3"/>
      <c r="B628" s="17"/>
      <c r="C628" s="8"/>
      <c r="D628" s="28"/>
    </row>
    <row r="629" spans="1:4" ht="15.75" customHeight="1">
      <c r="A629" s="3"/>
      <c r="B629" s="64" t="s">
        <v>241</v>
      </c>
      <c r="C629" s="64"/>
      <c r="D629" s="26">
        <f>SUM(D395,D412,D427,D441,D463,D482,D519,D542,D559,D578,D601,D613,D627)</f>
        <v>8174907</v>
      </c>
    </row>
    <row r="630" spans="1:4" ht="15.75" customHeight="1">
      <c r="A630" s="3"/>
      <c r="B630" s="17"/>
      <c r="C630" s="8"/>
      <c r="D630" s="28"/>
    </row>
    <row r="631" spans="1:4" ht="15.75" customHeight="1">
      <c r="A631" s="3"/>
      <c r="B631" s="64" t="s">
        <v>242</v>
      </c>
      <c r="C631" s="64"/>
      <c r="D631" s="34">
        <f>SUM(D629)</f>
        <v>8174907</v>
      </c>
    </row>
    <row r="632" spans="1:4" ht="16.5" customHeight="1">
      <c r="A632" s="3"/>
      <c r="B632" s="17"/>
      <c r="C632" s="8"/>
      <c r="D632" s="6"/>
    </row>
    <row r="633" spans="1:4" ht="16.5" customHeight="1">
      <c r="A633" s="3"/>
      <c r="B633" s="70" t="s">
        <v>243</v>
      </c>
      <c r="C633" s="70"/>
      <c r="D633" s="70"/>
    </row>
    <row r="634" spans="1:4" ht="16.5" customHeight="1">
      <c r="A634" s="3"/>
      <c r="B634" s="66" t="s">
        <v>244</v>
      </c>
      <c r="C634" s="66"/>
      <c r="D634" s="66"/>
    </row>
    <row r="635" spans="1:4" ht="16.5" customHeight="1">
      <c r="A635" s="3"/>
      <c r="B635" s="63" t="s">
        <v>245</v>
      </c>
      <c r="C635" s="63"/>
      <c r="D635" s="63"/>
    </row>
    <row r="636" spans="1:4" ht="16.5" customHeight="1">
      <c r="A636" s="3"/>
      <c r="B636" s="25" t="s">
        <v>84</v>
      </c>
      <c r="C636" s="25"/>
      <c r="D636" s="25"/>
    </row>
    <row r="637" spans="1:6" ht="16.5" customHeight="1">
      <c r="A637" s="3"/>
      <c r="B637" s="22" t="s">
        <v>97</v>
      </c>
      <c r="C637" s="29" t="s">
        <v>98</v>
      </c>
      <c r="D637" s="26">
        <f>D638</f>
        <v>7720</v>
      </c>
      <c r="E637" s="7">
        <v>7784</v>
      </c>
      <c r="F637" s="7">
        <v>3189</v>
      </c>
    </row>
    <row r="638" spans="1:6" ht="16.5" customHeight="1">
      <c r="A638" s="3"/>
      <c r="B638" s="22" t="s">
        <v>101</v>
      </c>
      <c r="C638" s="19" t="s">
        <v>102</v>
      </c>
      <c r="D638" s="4">
        <v>7720</v>
      </c>
      <c r="E638" s="7">
        <v>0</v>
      </c>
      <c r="F638" s="7">
        <v>0</v>
      </c>
    </row>
    <row r="639" spans="1:4" ht="15.75" customHeight="1">
      <c r="A639" s="3"/>
      <c r="B639" s="64" t="s">
        <v>105</v>
      </c>
      <c r="C639" s="64"/>
      <c r="D639" s="26">
        <f>D637</f>
        <v>7720</v>
      </c>
    </row>
    <row r="640" spans="1:4" ht="15.75" customHeight="1">
      <c r="A640" s="3"/>
      <c r="B640" s="17"/>
      <c r="C640" s="8"/>
      <c r="D640" s="28"/>
    </row>
    <row r="641" spans="1:4" ht="15.75" customHeight="1">
      <c r="A641" s="3"/>
      <c r="B641" s="64" t="s">
        <v>246</v>
      </c>
      <c r="C641" s="64"/>
      <c r="D641" s="26">
        <f>SUM(D639)</f>
        <v>7720</v>
      </c>
    </row>
    <row r="642" spans="1:4" ht="15.75" customHeight="1">
      <c r="A642" s="3"/>
      <c r="B642" s="17"/>
      <c r="C642" s="8"/>
      <c r="D642" s="28"/>
    </row>
    <row r="643" spans="1:4" ht="15.75" customHeight="1">
      <c r="A643" s="3"/>
      <c r="B643" s="64" t="s">
        <v>247</v>
      </c>
      <c r="C643" s="64"/>
      <c r="D643" s="26">
        <f>SUM(D641)</f>
        <v>7720</v>
      </c>
    </row>
    <row r="644" spans="1:4" ht="15.75" customHeight="1">
      <c r="A644" s="3"/>
      <c r="B644" s="17"/>
      <c r="C644" s="8"/>
      <c r="D644" s="6"/>
    </row>
    <row r="645" spans="1:4" ht="16.5" customHeight="1">
      <c r="A645" s="3"/>
      <c r="B645" s="66" t="s">
        <v>248</v>
      </c>
      <c r="C645" s="66"/>
      <c r="D645" s="66"/>
    </row>
    <row r="646" spans="1:4" ht="16.5" customHeight="1">
      <c r="A646" s="3"/>
      <c r="B646" s="63" t="s">
        <v>249</v>
      </c>
      <c r="C646" s="63"/>
      <c r="D646" s="63"/>
    </row>
    <row r="647" spans="1:4" ht="16.5" customHeight="1">
      <c r="A647" s="3"/>
      <c r="B647" s="25" t="s">
        <v>250</v>
      </c>
      <c r="C647" s="25"/>
      <c r="D647" s="25"/>
    </row>
    <row r="648" spans="1:6" ht="16.5" customHeight="1">
      <c r="A648" s="3"/>
      <c r="B648" s="22" t="s">
        <v>251</v>
      </c>
      <c r="C648" s="29" t="s">
        <v>30</v>
      </c>
      <c r="D648" s="26">
        <v>485260</v>
      </c>
      <c r="E648" s="7">
        <v>355483</v>
      </c>
      <c r="F648" s="7">
        <v>344169</v>
      </c>
    </row>
    <row r="649" spans="1:4" ht="15.75" customHeight="1">
      <c r="A649" s="3"/>
      <c r="B649" s="64" t="s">
        <v>252</v>
      </c>
      <c r="C649" s="64"/>
      <c r="D649" s="26">
        <f>D648</f>
        <v>485260</v>
      </c>
    </row>
    <row r="650" spans="1:4" ht="15.75" customHeight="1">
      <c r="A650" s="3"/>
      <c r="B650" s="17"/>
      <c r="C650" s="8"/>
      <c r="D650" s="6"/>
    </row>
    <row r="651" spans="1:4" ht="15.75" customHeight="1">
      <c r="A651" s="3"/>
      <c r="B651" s="64" t="s">
        <v>253</v>
      </c>
      <c r="C651" s="64"/>
      <c r="D651" s="26">
        <f>SUM(D649)</f>
        <v>485260</v>
      </c>
    </row>
    <row r="652" spans="1:4" ht="15.75" customHeight="1">
      <c r="A652" s="3"/>
      <c r="B652" s="17"/>
      <c r="C652" s="8"/>
      <c r="D652" s="6"/>
    </row>
    <row r="653" spans="1:4" ht="16.5" customHeight="1">
      <c r="A653" s="3"/>
      <c r="B653" s="65" t="s">
        <v>254</v>
      </c>
      <c r="C653" s="65"/>
      <c r="D653" s="65"/>
    </row>
    <row r="654" spans="1:4" ht="16.5" customHeight="1">
      <c r="A654" s="3"/>
      <c r="B654" s="25" t="s">
        <v>84</v>
      </c>
      <c r="C654" s="25"/>
      <c r="D654" s="25"/>
    </row>
    <row r="655" spans="1:6" ht="16.5" customHeight="1">
      <c r="A655" s="3"/>
      <c r="B655" s="22" t="s">
        <v>108</v>
      </c>
      <c r="C655" s="29" t="s">
        <v>109</v>
      </c>
      <c r="D655" s="26">
        <f>D656</f>
        <v>0</v>
      </c>
      <c r="E655" s="7">
        <v>155700</v>
      </c>
      <c r="F655" s="7">
        <v>150962</v>
      </c>
    </row>
    <row r="656" spans="1:6" ht="16.5" customHeight="1">
      <c r="A656" s="3"/>
      <c r="B656" s="22" t="s">
        <v>110</v>
      </c>
      <c r="C656" s="19" t="s">
        <v>111</v>
      </c>
      <c r="D656" s="4">
        <v>0</v>
      </c>
      <c r="E656" s="7">
        <v>0</v>
      </c>
      <c r="F656" s="7">
        <v>0</v>
      </c>
    </row>
    <row r="657" spans="1:6" ht="16.5" customHeight="1">
      <c r="A657" s="3"/>
      <c r="B657" s="22" t="s">
        <v>85</v>
      </c>
      <c r="C657" s="29" t="s">
        <v>86</v>
      </c>
      <c r="D657" s="26">
        <f>D658+D659+D660+D661</f>
        <v>0</v>
      </c>
      <c r="E657" s="7">
        <v>28300</v>
      </c>
      <c r="F657" s="7">
        <v>27091</v>
      </c>
    </row>
    <row r="658" spans="1:6" ht="16.5" customHeight="1">
      <c r="A658" s="3"/>
      <c r="B658" s="22" t="s">
        <v>148</v>
      </c>
      <c r="C658" s="19" t="s">
        <v>149</v>
      </c>
      <c r="D658" s="4">
        <v>0</v>
      </c>
      <c r="E658" s="7">
        <v>0</v>
      </c>
      <c r="F658" s="7">
        <v>0</v>
      </c>
    </row>
    <row r="659" spans="1:6" ht="16.5" customHeight="1">
      <c r="A659" s="3"/>
      <c r="B659" s="22" t="s">
        <v>114</v>
      </c>
      <c r="C659" s="19" t="s">
        <v>115</v>
      </c>
      <c r="D659" s="4">
        <v>0</v>
      </c>
      <c r="E659" s="7">
        <v>0</v>
      </c>
      <c r="F659" s="7">
        <v>0</v>
      </c>
    </row>
    <row r="660" spans="1:6" ht="16.5" customHeight="1">
      <c r="A660" s="3"/>
      <c r="B660" s="22" t="s">
        <v>116</v>
      </c>
      <c r="C660" s="19" t="s">
        <v>117</v>
      </c>
      <c r="D660" s="4">
        <v>0</v>
      </c>
      <c r="E660" s="7">
        <v>0</v>
      </c>
      <c r="F660" s="7">
        <v>0</v>
      </c>
    </row>
    <row r="661" spans="1:6" ht="16.5" customHeight="1">
      <c r="A661" s="3"/>
      <c r="B661" s="22" t="s">
        <v>118</v>
      </c>
      <c r="C661" s="19" t="s">
        <v>119</v>
      </c>
      <c r="D661" s="4">
        <v>0</v>
      </c>
      <c r="E661" s="7">
        <v>0</v>
      </c>
      <c r="F661" s="7">
        <v>0</v>
      </c>
    </row>
    <row r="662" spans="1:6" ht="16.5" customHeight="1">
      <c r="A662" s="3"/>
      <c r="B662" s="22" t="s">
        <v>89</v>
      </c>
      <c r="C662" s="29" t="s">
        <v>90</v>
      </c>
      <c r="D662" s="26">
        <f>D663+D664+D665</f>
        <v>0</v>
      </c>
      <c r="E662" s="7">
        <v>33000</v>
      </c>
      <c r="F662" s="7">
        <v>30592</v>
      </c>
    </row>
    <row r="663" spans="1:6" ht="16.5" customHeight="1">
      <c r="A663" s="3"/>
      <c r="B663" s="22" t="s">
        <v>91</v>
      </c>
      <c r="C663" s="19" t="s">
        <v>92</v>
      </c>
      <c r="D663" s="4">
        <v>0</v>
      </c>
      <c r="E663" s="7">
        <v>0</v>
      </c>
      <c r="F663" s="7">
        <v>0</v>
      </c>
    </row>
    <row r="664" spans="1:6" ht="16.5" customHeight="1">
      <c r="A664" s="3"/>
      <c r="B664" s="22" t="s">
        <v>93</v>
      </c>
      <c r="C664" s="19" t="s">
        <v>94</v>
      </c>
      <c r="D664" s="4">
        <v>0</v>
      </c>
      <c r="E664" s="7">
        <v>0</v>
      </c>
      <c r="F664" s="7">
        <v>0</v>
      </c>
    </row>
    <row r="665" spans="1:6" ht="16.5" customHeight="1">
      <c r="A665" s="3"/>
      <c r="B665" s="22" t="s">
        <v>95</v>
      </c>
      <c r="C665" s="19" t="s">
        <v>96</v>
      </c>
      <c r="D665" s="4">
        <v>0</v>
      </c>
      <c r="E665" s="7">
        <v>0</v>
      </c>
      <c r="F665" s="7">
        <v>0</v>
      </c>
    </row>
    <row r="666" spans="1:6" ht="16.5" customHeight="1">
      <c r="A666" s="3"/>
      <c r="B666" s="22" t="s">
        <v>97</v>
      </c>
      <c r="C666" s="29" t="s">
        <v>98</v>
      </c>
      <c r="D666" s="26">
        <f>D667+D668+D669+D670+D671+D672+D673</f>
        <v>0</v>
      </c>
      <c r="E666" s="7">
        <v>216499</v>
      </c>
      <c r="F666" s="7">
        <v>196353</v>
      </c>
    </row>
    <row r="667" spans="1:6" ht="16.5" customHeight="1">
      <c r="A667" s="3"/>
      <c r="B667" s="22" t="s">
        <v>170</v>
      </c>
      <c r="C667" s="19" t="s">
        <v>171</v>
      </c>
      <c r="D667" s="4">
        <v>0</v>
      </c>
      <c r="E667" s="7">
        <v>0</v>
      </c>
      <c r="F667" s="7">
        <v>0</v>
      </c>
    </row>
    <row r="668" spans="1:6" ht="16.5" customHeight="1">
      <c r="A668" s="3"/>
      <c r="B668" s="22" t="s">
        <v>101</v>
      </c>
      <c r="C668" s="19" t="s">
        <v>102</v>
      </c>
      <c r="D668" s="4">
        <v>0</v>
      </c>
      <c r="E668" s="7">
        <v>0</v>
      </c>
      <c r="F668" s="7">
        <v>0</v>
      </c>
    </row>
    <row r="669" spans="1:6" ht="16.5" customHeight="1">
      <c r="A669" s="3"/>
      <c r="B669" s="22" t="s">
        <v>103</v>
      </c>
      <c r="C669" s="19" t="s">
        <v>104</v>
      </c>
      <c r="D669" s="4">
        <v>0</v>
      </c>
      <c r="E669" s="7">
        <v>0</v>
      </c>
      <c r="F669" s="7">
        <v>0</v>
      </c>
    </row>
    <row r="670" spans="1:6" ht="16.5" customHeight="1">
      <c r="A670" s="3"/>
      <c r="B670" s="22" t="s">
        <v>120</v>
      </c>
      <c r="C670" s="19" t="s">
        <v>121</v>
      </c>
      <c r="D670" s="4">
        <v>0</v>
      </c>
      <c r="E670" s="7">
        <v>0</v>
      </c>
      <c r="F670" s="7">
        <v>0</v>
      </c>
    </row>
    <row r="671" spans="1:6" ht="16.5" customHeight="1">
      <c r="A671" s="3"/>
      <c r="B671" s="22" t="s">
        <v>150</v>
      </c>
      <c r="C671" s="19" t="s">
        <v>151</v>
      </c>
      <c r="D671" s="4">
        <v>0</v>
      </c>
      <c r="E671" s="7">
        <v>0</v>
      </c>
      <c r="F671" s="7">
        <v>0</v>
      </c>
    </row>
    <row r="672" spans="1:6" ht="16.5" customHeight="1">
      <c r="A672" s="3"/>
      <c r="B672" s="22" t="s">
        <v>172</v>
      </c>
      <c r="C672" s="19" t="s">
        <v>173</v>
      </c>
      <c r="D672" s="4">
        <v>0</v>
      </c>
      <c r="E672" s="7">
        <v>0</v>
      </c>
      <c r="F672" s="7">
        <v>0</v>
      </c>
    </row>
    <row r="673" spans="1:6" ht="16.5" customHeight="1">
      <c r="A673" s="3"/>
      <c r="B673" s="22" t="s">
        <v>158</v>
      </c>
      <c r="C673" s="19" t="s">
        <v>159</v>
      </c>
      <c r="D673" s="4">
        <v>0</v>
      </c>
      <c r="E673" s="7">
        <v>0</v>
      </c>
      <c r="F673" s="7">
        <v>0</v>
      </c>
    </row>
    <row r="674" spans="1:4" ht="15.75" customHeight="1">
      <c r="A674" s="3"/>
      <c r="B674" s="64" t="s">
        <v>105</v>
      </c>
      <c r="C674" s="64"/>
      <c r="D674" s="26">
        <v>289463</v>
      </c>
    </row>
    <row r="675" spans="1:4" ht="16.5" customHeight="1">
      <c r="A675" s="3"/>
      <c r="B675" s="25" t="s">
        <v>128</v>
      </c>
      <c r="C675" s="25"/>
      <c r="D675" s="25"/>
    </row>
    <row r="676" spans="1:6" ht="16.5" customHeight="1">
      <c r="A676" s="3"/>
      <c r="B676" s="22" t="s">
        <v>138</v>
      </c>
      <c r="C676" s="29" t="s">
        <v>139</v>
      </c>
      <c r="D676" s="26">
        <v>10000</v>
      </c>
      <c r="E676" s="7">
        <v>5000</v>
      </c>
      <c r="F676" s="7">
        <v>3500</v>
      </c>
    </row>
    <row r="677" spans="1:6" ht="16.5" customHeight="1">
      <c r="A677" s="3"/>
      <c r="B677" s="22" t="s">
        <v>142</v>
      </c>
      <c r="C677" s="19" t="s">
        <v>143</v>
      </c>
      <c r="D677" s="4">
        <v>0</v>
      </c>
      <c r="E677" s="7">
        <v>0</v>
      </c>
      <c r="F677" s="7">
        <v>0</v>
      </c>
    </row>
    <row r="678" spans="1:4" ht="15.75" customHeight="1">
      <c r="A678" s="3"/>
      <c r="B678" s="64" t="s">
        <v>131</v>
      </c>
      <c r="C678" s="64"/>
      <c r="D678" s="26">
        <v>10000</v>
      </c>
    </row>
    <row r="679" spans="1:4" ht="15.75" customHeight="1">
      <c r="A679" s="3"/>
      <c r="B679" s="17"/>
      <c r="C679" s="8"/>
      <c r="D679" s="6"/>
    </row>
    <row r="680" spans="1:4" ht="15.75" customHeight="1">
      <c r="A680" s="3"/>
      <c r="B680" s="64" t="s">
        <v>255</v>
      </c>
      <c r="C680" s="64"/>
      <c r="D680" s="26">
        <f>SUM(D674,D678)</f>
        <v>299463</v>
      </c>
    </row>
    <row r="681" spans="1:4" ht="15.75" customHeight="1">
      <c r="A681" s="3"/>
      <c r="B681" s="17"/>
      <c r="C681" s="8"/>
      <c r="D681" s="6"/>
    </row>
    <row r="682" spans="1:4" ht="16.5" customHeight="1">
      <c r="A682" s="3"/>
      <c r="B682" s="63" t="s">
        <v>256</v>
      </c>
      <c r="C682" s="63"/>
      <c r="D682" s="63"/>
    </row>
    <row r="683" spans="1:4" ht="16.5" customHeight="1">
      <c r="A683" s="3"/>
      <c r="B683" s="25" t="s">
        <v>84</v>
      </c>
      <c r="C683" s="25"/>
      <c r="D683" s="25"/>
    </row>
    <row r="684" spans="1:6" ht="16.5" customHeight="1">
      <c r="A684" s="3"/>
      <c r="B684" s="22" t="s">
        <v>97</v>
      </c>
      <c r="C684" s="29" t="s">
        <v>98</v>
      </c>
      <c r="D684" s="26">
        <f>D685+D686</f>
        <v>0</v>
      </c>
      <c r="E684" s="7">
        <v>67383</v>
      </c>
      <c r="F684" s="7">
        <v>48720</v>
      </c>
    </row>
    <row r="685" spans="1:6" ht="16.5" customHeight="1">
      <c r="A685" s="3"/>
      <c r="B685" s="22" t="s">
        <v>120</v>
      </c>
      <c r="C685" s="19" t="s">
        <v>121</v>
      </c>
      <c r="D685" s="4">
        <v>0</v>
      </c>
      <c r="E685" s="7">
        <v>0</v>
      </c>
      <c r="F685" s="7">
        <v>0</v>
      </c>
    </row>
    <row r="686" spans="1:6" ht="16.5" customHeight="1">
      <c r="A686" s="3"/>
      <c r="B686" s="22" t="s">
        <v>150</v>
      </c>
      <c r="C686" s="19" t="s">
        <v>151</v>
      </c>
      <c r="D686" s="4">
        <v>0</v>
      </c>
      <c r="E686" s="7">
        <v>0</v>
      </c>
      <c r="F686" s="7">
        <v>0</v>
      </c>
    </row>
    <row r="687" spans="1:4" ht="15.75" customHeight="1">
      <c r="A687" s="3"/>
      <c r="B687" s="64" t="s">
        <v>105</v>
      </c>
      <c r="C687" s="64"/>
      <c r="D687" s="26">
        <f>D684</f>
        <v>0</v>
      </c>
    </row>
    <row r="688" spans="1:4" ht="15.75" customHeight="1">
      <c r="A688" s="3"/>
      <c r="B688" s="17"/>
      <c r="C688" s="8"/>
      <c r="D688" s="6"/>
    </row>
    <row r="689" spans="1:4" ht="15.75" customHeight="1">
      <c r="A689" s="3"/>
      <c r="B689" s="64" t="s">
        <v>257</v>
      </c>
      <c r="C689" s="64"/>
      <c r="D689" s="26">
        <f>SUM(D687)</f>
        <v>0</v>
      </c>
    </row>
    <row r="690" spans="1:4" ht="15.75" customHeight="1">
      <c r="A690" s="3"/>
      <c r="B690" s="17"/>
      <c r="C690" s="8"/>
      <c r="D690" s="28"/>
    </row>
    <row r="691" spans="1:4" ht="15.75" customHeight="1">
      <c r="A691" s="3"/>
      <c r="B691" s="64" t="s">
        <v>258</v>
      </c>
      <c r="C691" s="64"/>
      <c r="D691" s="26">
        <f>SUM(D651,D680,D689)</f>
        <v>784723</v>
      </c>
    </row>
    <row r="692" spans="1:4" ht="15.75" customHeight="1">
      <c r="A692" s="3"/>
      <c r="B692" s="17"/>
      <c r="C692" s="8"/>
      <c r="D692" s="28"/>
    </row>
    <row r="693" spans="1:4" ht="15.75" customHeight="1">
      <c r="A693" s="3"/>
      <c r="B693" s="64" t="s">
        <v>259</v>
      </c>
      <c r="C693" s="64"/>
      <c r="D693" s="34">
        <f>SUM(D643,D691)</f>
        <v>792443</v>
      </c>
    </row>
    <row r="694" spans="1:4" ht="16.5" customHeight="1">
      <c r="A694" s="3"/>
      <c r="B694" s="17"/>
      <c r="C694" s="8"/>
      <c r="D694" s="6"/>
    </row>
    <row r="695" spans="1:4" ht="16.5" customHeight="1">
      <c r="A695" s="3"/>
      <c r="B695" s="70" t="s">
        <v>260</v>
      </c>
      <c r="C695" s="70"/>
      <c r="D695" s="70"/>
    </row>
    <row r="696" spans="1:4" ht="16.5" customHeight="1">
      <c r="A696" s="3"/>
      <c r="B696" s="66" t="s">
        <v>261</v>
      </c>
      <c r="C696" s="66"/>
      <c r="D696" s="66"/>
    </row>
    <row r="697" spans="1:4" ht="16.5" customHeight="1">
      <c r="A697" s="3"/>
      <c r="B697" s="63" t="s">
        <v>262</v>
      </c>
      <c r="C697" s="63"/>
      <c r="D697" s="63"/>
    </row>
    <row r="698" spans="1:4" ht="16.5" customHeight="1">
      <c r="A698" s="3"/>
      <c r="B698" s="25" t="s">
        <v>250</v>
      </c>
      <c r="C698" s="25"/>
      <c r="D698" s="25"/>
    </row>
    <row r="699" spans="1:6" ht="16.5" customHeight="1">
      <c r="A699" s="3"/>
      <c r="B699" s="22" t="s">
        <v>263</v>
      </c>
      <c r="C699" s="29" t="s">
        <v>264</v>
      </c>
      <c r="D699" s="26">
        <f>D700</f>
        <v>6196</v>
      </c>
      <c r="E699" s="7">
        <v>29933</v>
      </c>
      <c r="F699" s="7">
        <v>29933</v>
      </c>
    </row>
    <row r="700" spans="1:6" ht="16.5" customHeight="1">
      <c r="A700" s="3"/>
      <c r="B700" s="22" t="s">
        <v>265</v>
      </c>
      <c r="C700" s="19" t="s">
        <v>266</v>
      </c>
      <c r="D700" s="4">
        <v>6196</v>
      </c>
      <c r="E700" s="7">
        <v>0</v>
      </c>
      <c r="F700" s="7">
        <v>0</v>
      </c>
    </row>
    <row r="701" spans="1:4" ht="15.75" customHeight="1">
      <c r="A701" s="3"/>
      <c r="B701" s="64" t="s">
        <v>252</v>
      </c>
      <c r="C701" s="64"/>
      <c r="D701" s="26">
        <f>D699</f>
        <v>6196</v>
      </c>
    </row>
    <row r="702" spans="1:4" ht="15.75" customHeight="1">
      <c r="A702" s="3"/>
      <c r="B702" s="17"/>
      <c r="C702" s="8"/>
      <c r="D702" s="28"/>
    </row>
    <row r="703" spans="1:4" ht="15.75" customHeight="1">
      <c r="A703" s="3"/>
      <c r="B703" s="64" t="s">
        <v>267</v>
      </c>
      <c r="C703" s="64"/>
      <c r="D703" s="26">
        <f>SUM(D701)</f>
        <v>6196</v>
      </c>
    </row>
    <row r="704" spans="1:4" ht="15.75" customHeight="1">
      <c r="A704" s="3"/>
      <c r="B704" s="17"/>
      <c r="C704" s="8"/>
      <c r="D704" s="28"/>
    </row>
    <row r="705" spans="1:4" ht="15.75" customHeight="1">
      <c r="A705" s="3"/>
      <c r="B705" s="64" t="s">
        <v>268</v>
      </c>
      <c r="C705" s="64"/>
      <c r="D705" s="26">
        <f>SUM(D703)</f>
        <v>6196</v>
      </c>
    </row>
    <row r="706" spans="1:4" ht="15.75" customHeight="1">
      <c r="A706" s="3"/>
      <c r="B706" s="17"/>
      <c r="C706" s="8"/>
      <c r="D706" s="6"/>
    </row>
    <row r="707" spans="1:4" ht="16.5" customHeight="1">
      <c r="A707" s="3"/>
      <c r="B707" s="66" t="s">
        <v>269</v>
      </c>
      <c r="C707" s="66"/>
      <c r="D707" s="66"/>
    </row>
    <row r="708" spans="1:4" ht="16.5" customHeight="1">
      <c r="A708" s="3"/>
      <c r="B708" s="63" t="s">
        <v>270</v>
      </c>
      <c r="C708" s="63"/>
      <c r="D708" s="63"/>
    </row>
    <row r="709" spans="1:4" ht="16.5" customHeight="1">
      <c r="A709" s="3"/>
      <c r="B709" s="25" t="s">
        <v>84</v>
      </c>
      <c r="C709" s="25"/>
      <c r="D709" s="25"/>
    </row>
    <row r="710" spans="1:6" ht="16.5" customHeight="1">
      <c r="A710" s="3"/>
      <c r="B710" s="22" t="s">
        <v>97</v>
      </c>
      <c r="C710" s="29" t="s">
        <v>98</v>
      </c>
      <c r="D710" s="26">
        <f>D711+D712+D713</f>
        <v>0</v>
      </c>
      <c r="E710" s="7">
        <v>53340</v>
      </c>
      <c r="F710" s="7">
        <v>53250</v>
      </c>
    </row>
    <row r="711" spans="1:6" ht="16.5" customHeight="1">
      <c r="A711" s="3"/>
      <c r="B711" s="22" t="s">
        <v>101</v>
      </c>
      <c r="C711" s="19" t="s">
        <v>102</v>
      </c>
      <c r="D711" s="4">
        <v>0</v>
      </c>
      <c r="E711" s="7">
        <v>0</v>
      </c>
      <c r="F711" s="7">
        <v>0</v>
      </c>
    </row>
    <row r="712" spans="1:6" ht="16.5" customHeight="1">
      <c r="A712" s="3"/>
      <c r="B712" s="22" t="s">
        <v>120</v>
      </c>
      <c r="C712" s="19" t="s">
        <v>121</v>
      </c>
      <c r="D712" s="4"/>
      <c r="E712" s="7">
        <v>0</v>
      </c>
      <c r="F712" s="7">
        <v>0</v>
      </c>
    </row>
    <row r="713" spans="1:6" ht="16.5" customHeight="1">
      <c r="A713" s="3"/>
      <c r="B713" s="22" t="s">
        <v>122</v>
      </c>
      <c r="C713" s="19" t="s">
        <v>123</v>
      </c>
      <c r="D713" s="4"/>
      <c r="E713" s="7">
        <v>0</v>
      </c>
      <c r="F713" s="7">
        <v>0</v>
      </c>
    </row>
    <row r="714" spans="1:6" ht="16.5" customHeight="1">
      <c r="A714" s="3"/>
      <c r="B714" s="22" t="s">
        <v>124</v>
      </c>
      <c r="C714" s="29" t="s">
        <v>125</v>
      </c>
      <c r="D714" s="26">
        <f>D715</f>
        <v>0</v>
      </c>
      <c r="E714" s="7">
        <v>9329</v>
      </c>
      <c r="F714" s="7">
        <v>9329</v>
      </c>
    </row>
    <row r="715" spans="1:6" ht="16.5" customHeight="1">
      <c r="A715" s="3"/>
      <c r="B715" s="22" t="s">
        <v>126</v>
      </c>
      <c r="C715" s="19" t="s">
        <v>127</v>
      </c>
      <c r="D715" s="4">
        <v>0</v>
      </c>
      <c r="E715" s="7">
        <v>0</v>
      </c>
      <c r="F715" s="7">
        <v>0</v>
      </c>
    </row>
    <row r="716" spans="1:4" ht="15.75" customHeight="1">
      <c r="A716" s="3"/>
      <c r="B716" s="64" t="s">
        <v>105</v>
      </c>
      <c r="C716" s="64"/>
      <c r="D716" s="26">
        <f>D710+D714</f>
        <v>0</v>
      </c>
    </row>
    <row r="717" spans="1:4" ht="15.75" customHeight="1">
      <c r="A717" s="3"/>
      <c r="B717" s="17"/>
      <c r="C717" s="8"/>
      <c r="D717" s="28"/>
    </row>
    <row r="718" spans="1:4" ht="15.75" customHeight="1">
      <c r="A718" s="3"/>
      <c r="B718" s="64" t="s">
        <v>271</v>
      </c>
      <c r="C718" s="64"/>
      <c r="D718" s="26">
        <f>SUM(D716)</f>
        <v>0</v>
      </c>
    </row>
    <row r="719" spans="1:4" ht="15.75" customHeight="1">
      <c r="A719" s="3"/>
      <c r="B719" s="17"/>
      <c r="C719" s="8"/>
      <c r="D719" s="28"/>
    </row>
    <row r="720" spans="1:4" ht="15.75" customHeight="1">
      <c r="A720" s="3"/>
      <c r="B720" s="64" t="s">
        <v>272</v>
      </c>
      <c r="C720" s="64"/>
      <c r="D720" s="26">
        <f>SUM(D718)</f>
        <v>0</v>
      </c>
    </row>
    <row r="721" spans="1:4" ht="15.75" customHeight="1">
      <c r="A721" s="3"/>
      <c r="B721" s="17"/>
      <c r="C721" s="8"/>
      <c r="D721" s="28"/>
    </row>
    <row r="722" spans="1:4" ht="15.75" customHeight="1">
      <c r="A722" s="3"/>
      <c r="B722" s="64" t="s">
        <v>273</v>
      </c>
      <c r="C722" s="64"/>
      <c r="D722" s="34">
        <f>SUM(D705,D720)</f>
        <v>6196</v>
      </c>
    </row>
    <row r="723" spans="1:4" ht="16.5" customHeight="1">
      <c r="A723" s="3"/>
      <c r="B723" s="17"/>
      <c r="C723" s="8"/>
      <c r="D723" s="6"/>
    </row>
    <row r="724" spans="1:4" ht="16.5" customHeight="1">
      <c r="A724" s="3"/>
      <c r="B724" s="17"/>
      <c r="C724" s="8"/>
      <c r="D724" s="6"/>
    </row>
    <row r="725" spans="1:4" ht="16.5" customHeight="1">
      <c r="A725" s="3"/>
      <c r="B725" s="23"/>
      <c r="C725" s="8" t="s">
        <v>9</v>
      </c>
      <c r="D725" s="26">
        <v>16284029</v>
      </c>
    </row>
    <row r="726" ht="15">
      <c r="D726" s="20"/>
    </row>
    <row r="728" ht="15">
      <c r="B728" s="7" t="s">
        <v>288</v>
      </c>
    </row>
    <row r="729" spans="2:9" ht="15">
      <c r="B729" s="7" t="s">
        <v>289</v>
      </c>
      <c r="C729" s="7" t="s">
        <v>285</v>
      </c>
      <c r="I729" s="7" t="s">
        <v>286</v>
      </c>
    </row>
  </sheetData>
  <sheetProtection selectLockedCells="1" selectUnlockedCells="1"/>
  <mergeCells count="155">
    <mergeCell ref="B716:C716"/>
    <mergeCell ref="B718:C718"/>
    <mergeCell ref="B720:C720"/>
    <mergeCell ref="B697:D697"/>
    <mergeCell ref="B696:D696"/>
    <mergeCell ref="B695:D695"/>
    <mergeCell ref="B674:C674"/>
    <mergeCell ref="B678:C678"/>
    <mergeCell ref="B680:C680"/>
    <mergeCell ref="B687:C687"/>
    <mergeCell ref="B708:D708"/>
    <mergeCell ref="B691:C691"/>
    <mergeCell ref="B693:C693"/>
    <mergeCell ref="B643:C643"/>
    <mergeCell ref="B633:D633"/>
    <mergeCell ref="B682:D682"/>
    <mergeCell ref="B635:D635"/>
    <mergeCell ref="B722:C722"/>
    <mergeCell ref="B701:C701"/>
    <mergeCell ref="B703:C703"/>
    <mergeCell ref="B705:C705"/>
    <mergeCell ref="B707:D707"/>
    <mergeCell ref="B653:D653"/>
    <mergeCell ref="B613:C613"/>
    <mergeCell ref="B615:D615"/>
    <mergeCell ref="B621:C621"/>
    <mergeCell ref="B625:C625"/>
    <mergeCell ref="B689:C689"/>
    <mergeCell ref="B627:C627"/>
    <mergeCell ref="B629:C629"/>
    <mergeCell ref="B631:C631"/>
    <mergeCell ref="B639:C639"/>
    <mergeCell ref="B641:C641"/>
    <mergeCell ref="B580:D580"/>
    <mergeCell ref="B595:C595"/>
    <mergeCell ref="B599:C599"/>
    <mergeCell ref="B601:C601"/>
    <mergeCell ref="B603:D603"/>
    <mergeCell ref="B611:C611"/>
    <mergeCell ref="B542:C542"/>
    <mergeCell ref="B544:D544"/>
    <mergeCell ref="B557:C557"/>
    <mergeCell ref="B559:C559"/>
    <mergeCell ref="B576:C576"/>
    <mergeCell ref="B578:C578"/>
    <mergeCell ref="B511:C511"/>
    <mergeCell ref="B517:C517"/>
    <mergeCell ref="B519:C519"/>
    <mergeCell ref="B521:D521"/>
    <mergeCell ref="B536:C536"/>
    <mergeCell ref="B540:C540"/>
    <mergeCell ref="B461:C461"/>
    <mergeCell ref="B463:C463"/>
    <mergeCell ref="B465:D465"/>
    <mergeCell ref="B480:C480"/>
    <mergeCell ref="B482:C482"/>
    <mergeCell ref="B484:D484"/>
    <mergeCell ref="B410:C410"/>
    <mergeCell ref="B412:C412"/>
    <mergeCell ref="B425:C425"/>
    <mergeCell ref="B427:C427"/>
    <mergeCell ref="B429:D429"/>
    <mergeCell ref="B439:C439"/>
    <mergeCell ref="B378:C378"/>
    <mergeCell ref="B380:C380"/>
    <mergeCell ref="B382:C382"/>
    <mergeCell ref="B393:C393"/>
    <mergeCell ref="B395:C395"/>
    <mergeCell ref="B397:D397"/>
    <mergeCell ref="B385:D385"/>
    <mergeCell ref="B384:D384"/>
    <mergeCell ref="B341:C341"/>
    <mergeCell ref="B343:D343"/>
    <mergeCell ref="B362:C362"/>
    <mergeCell ref="B364:C364"/>
    <mergeCell ref="B366:D366"/>
    <mergeCell ref="B376:C376"/>
    <mergeCell ref="B308:C308"/>
    <mergeCell ref="B310:D310"/>
    <mergeCell ref="B311:D311"/>
    <mergeCell ref="B312:D312"/>
    <mergeCell ref="B334:C334"/>
    <mergeCell ref="B339:C339"/>
    <mergeCell ref="B276:C276"/>
    <mergeCell ref="B278:C278"/>
    <mergeCell ref="B280:D280"/>
    <mergeCell ref="B302:C302"/>
    <mergeCell ref="B304:C304"/>
    <mergeCell ref="B306:C306"/>
    <mergeCell ref="B143:D143"/>
    <mergeCell ref="B166:C166"/>
    <mergeCell ref="B176:D176"/>
    <mergeCell ref="B204:C204"/>
    <mergeCell ref="B239:C239"/>
    <mergeCell ref="B244:C244"/>
    <mergeCell ref="B133:C133"/>
    <mergeCell ref="B135:C135"/>
    <mergeCell ref="B137:C137"/>
    <mergeCell ref="B139:C139"/>
    <mergeCell ref="B141:D141"/>
    <mergeCell ref="B142:D142"/>
    <mergeCell ref="B113:C113"/>
    <mergeCell ref="B115:C115"/>
    <mergeCell ref="B117:D117"/>
    <mergeCell ref="B121:C121"/>
    <mergeCell ref="B123:C123"/>
    <mergeCell ref="B125:D125"/>
    <mergeCell ref="B74:D74"/>
    <mergeCell ref="B89:C89"/>
    <mergeCell ref="B91:C91"/>
    <mergeCell ref="B93:C93"/>
    <mergeCell ref="B95:D95"/>
    <mergeCell ref="B96:D96"/>
    <mergeCell ref="B57:D57"/>
    <mergeCell ref="B62:C62"/>
    <mergeCell ref="B67:C67"/>
    <mergeCell ref="B69:C69"/>
    <mergeCell ref="B71:C71"/>
    <mergeCell ref="B73:D73"/>
    <mergeCell ref="B23:C23"/>
    <mergeCell ref="B386:D386"/>
    <mergeCell ref="B25:D25"/>
    <mergeCell ref="B44:C44"/>
    <mergeCell ref="B47:C47"/>
    <mergeCell ref="B49:C49"/>
    <mergeCell ref="B51:C51"/>
    <mergeCell ref="B53:C53"/>
    <mergeCell ref="B55:D55"/>
    <mergeCell ref="B56:D56"/>
    <mergeCell ref="B2:D2"/>
    <mergeCell ref="B3:D3"/>
    <mergeCell ref="B7:D7"/>
    <mergeCell ref="B8:D8"/>
    <mergeCell ref="B9:D9"/>
    <mergeCell ref="B21:C21"/>
    <mergeCell ref="B634:D634"/>
    <mergeCell ref="B645:D645"/>
    <mergeCell ref="B646:D646"/>
    <mergeCell ref="B649:C649"/>
    <mergeCell ref="B651:C651"/>
    <mergeCell ref="B414:D414"/>
    <mergeCell ref="B561:D561"/>
    <mergeCell ref="B443:D443"/>
    <mergeCell ref="B441:C441"/>
    <mergeCell ref="B457:C457"/>
    <mergeCell ref="B272:D272"/>
    <mergeCell ref="B172:C172"/>
    <mergeCell ref="B174:C174"/>
    <mergeCell ref="B210:C210"/>
    <mergeCell ref="B212:C212"/>
    <mergeCell ref="B214:D214"/>
    <mergeCell ref="B246:C246"/>
    <mergeCell ref="B248:D248"/>
    <mergeCell ref="B268:C268"/>
    <mergeCell ref="B270:C270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5"/>
  <sheetViews>
    <sheetView showGridLines="0" zoomScalePageLayoutView="0" workbookViewId="0" topLeftCell="A1">
      <pane ySplit="6" topLeftCell="A67" activePane="bottomLeft" state="frozen"/>
      <selection pane="topLeft" activeCell="A1" sqref="A1"/>
      <selection pane="bottomLeft" activeCell="B43" sqref="B43"/>
    </sheetView>
  </sheetViews>
  <sheetFormatPr defaultColWidth="8.8515625" defaultRowHeight="15"/>
  <cols>
    <col min="1" max="1" width="0.13671875" style="7" customWidth="1"/>
    <col min="2" max="2" width="70.421875" style="7" customWidth="1"/>
    <col min="3" max="3" width="12.421875" style="7" customWidth="1"/>
    <col min="4" max="6" width="20.421875" style="7" customWidth="1"/>
    <col min="7" max="7" width="20.28125" style="7" customWidth="1"/>
    <col min="8" max="12" width="8.8515625" style="7" hidden="1" customWidth="1"/>
    <col min="13" max="243" width="8.8515625" style="7" customWidth="1"/>
    <col min="244" max="16384" width="8.8515625" style="9" customWidth="1"/>
  </cols>
  <sheetData>
    <row r="1" ht="3" customHeight="1">
      <c r="A1" s="1"/>
    </row>
    <row r="2" spans="1:7" ht="21.75" customHeight="1">
      <c r="A2" s="3" t="s">
        <v>12</v>
      </c>
      <c r="B2" s="67" t="s">
        <v>10</v>
      </c>
      <c r="C2" s="67"/>
      <c r="D2" s="67"/>
      <c r="E2" s="67"/>
      <c r="F2" s="67"/>
      <c r="G2" s="67"/>
    </row>
    <row r="3" spans="1:7" s="10" customFormat="1" ht="18" customHeight="1">
      <c r="A3" s="24">
        <v>12</v>
      </c>
      <c r="B3" s="69" t="s">
        <v>13</v>
      </c>
      <c r="C3" s="69"/>
      <c r="D3" s="69"/>
      <c r="E3" s="69"/>
      <c r="F3" s="69"/>
      <c r="G3" s="69"/>
    </row>
    <row r="4" spans="1:7" ht="16.5" customHeight="1">
      <c r="A4" s="3"/>
      <c r="B4" s="11" t="str">
        <f>IF(ISBLANK(A2),"Обща",A2)</f>
        <v>Държавни Дейности</v>
      </c>
      <c r="C4" s="12" t="s">
        <v>0</v>
      </c>
      <c r="D4" s="13" t="s">
        <v>14</v>
      </c>
      <c r="E4" s="12" t="s">
        <v>1</v>
      </c>
      <c r="F4" s="13">
        <v>2022</v>
      </c>
      <c r="G4" s="12"/>
    </row>
    <row r="5" spans="1:7" ht="16.5" customHeight="1">
      <c r="A5" s="3"/>
      <c r="B5" s="14"/>
      <c r="C5" s="14"/>
      <c r="D5" s="14"/>
      <c r="E5" s="12" t="s">
        <v>2</v>
      </c>
      <c r="F5" s="15" t="e">
        <f>#VALUE!</f>
        <v>#VALUE!</v>
      </c>
      <c r="G5" s="14"/>
    </row>
    <row r="6" spans="1:7" ht="27.75" customHeight="1">
      <c r="A6" s="3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</row>
    <row r="7" spans="1:7" ht="16.5" customHeight="1">
      <c r="A7" s="3"/>
      <c r="B7" s="23"/>
      <c r="C7" s="23"/>
      <c r="D7" s="23"/>
      <c r="E7" s="23"/>
      <c r="F7" s="23"/>
      <c r="G7" s="23"/>
    </row>
    <row r="8" spans="1:7" ht="18.75" customHeight="1">
      <c r="A8" s="3"/>
      <c r="B8" s="71" t="s">
        <v>274</v>
      </c>
      <c r="C8" s="71"/>
      <c r="D8" s="71"/>
      <c r="E8" s="71"/>
      <c r="F8" s="71"/>
      <c r="G8" s="71"/>
    </row>
    <row r="9" spans="1:7" ht="16.5" customHeight="1">
      <c r="A9" s="3"/>
      <c r="B9" s="23"/>
      <c r="C9" s="23"/>
      <c r="D9" s="23"/>
      <c r="E9" s="23"/>
      <c r="F9" s="23"/>
      <c r="G9" s="23"/>
    </row>
    <row r="10" spans="1:7" ht="16.5" customHeight="1">
      <c r="A10" s="3"/>
      <c r="B10" s="70" t="s">
        <v>81</v>
      </c>
      <c r="C10" s="70"/>
      <c r="D10" s="70"/>
      <c r="E10" s="70"/>
      <c r="F10" s="70"/>
      <c r="G10" s="70"/>
    </row>
    <row r="11" spans="1:7" ht="16.5" customHeight="1">
      <c r="A11" s="3"/>
      <c r="B11" s="21" t="s">
        <v>84</v>
      </c>
      <c r="C11" s="18"/>
      <c r="D11" s="18"/>
      <c r="E11" s="18"/>
      <c r="F11" s="18"/>
      <c r="G11" s="18"/>
    </row>
    <row r="12" spans="1:12" ht="16.5" customHeight="1">
      <c r="A12" s="3"/>
      <c r="B12" s="22" t="s">
        <v>108</v>
      </c>
      <c r="C12" s="19" t="s">
        <v>109</v>
      </c>
      <c r="D12" s="4">
        <v>770222</v>
      </c>
      <c r="E12" s="4">
        <v>731279</v>
      </c>
      <c r="F12" s="4">
        <f aca="true" t="shared" si="0" ref="F12:F32">E12-D12</f>
        <v>-38943</v>
      </c>
      <c r="G12" s="4">
        <f aca="true" t="shared" si="1" ref="G12:G32">IF(D12=0,0,E12/D12)*100</f>
        <v>94.94392525791265</v>
      </c>
      <c r="H12" s="7">
        <v>770222</v>
      </c>
      <c r="I12" s="7">
        <v>731279</v>
      </c>
      <c r="J12" s="7">
        <f aca="true" t="shared" si="2" ref="J12:J31">IF(L12="Рекапитулация по функции: Натурални",IF(C12="0100",H12,0),H12)</f>
        <v>770222</v>
      </c>
      <c r="K12" s="2">
        <f aca="true" t="shared" si="3" ref="K12:K31">IF(L12="Рекапитулация по функции: Натурални",IF(C12="0100",I12,0),I12)</f>
        <v>731279</v>
      </c>
      <c r="L12" s="7" t="s">
        <v>274</v>
      </c>
    </row>
    <row r="13" spans="1:12" ht="16.5" customHeight="1">
      <c r="A13" s="3"/>
      <c r="B13" s="22" t="s">
        <v>110</v>
      </c>
      <c r="C13" s="19" t="s">
        <v>111</v>
      </c>
      <c r="D13" s="4">
        <v>584982</v>
      </c>
      <c r="E13" s="4">
        <v>559131</v>
      </c>
      <c r="F13" s="4">
        <f t="shared" si="0"/>
        <v>-25851</v>
      </c>
      <c r="G13" s="4">
        <f t="shared" si="1"/>
        <v>95.58088966840005</v>
      </c>
      <c r="H13" s="7">
        <v>0</v>
      </c>
      <c r="I13" s="7">
        <v>0</v>
      </c>
      <c r="J13" s="7">
        <f t="shared" si="2"/>
        <v>0</v>
      </c>
      <c r="K13" s="2">
        <f t="shared" si="3"/>
        <v>0</v>
      </c>
      <c r="L13" s="7" t="s">
        <v>274</v>
      </c>
    </row>
    <row r="14" spans="1:12" ht="16.5" customHeight="1">
      <c r="A14" s="3"/>
      <c r="B14" s="22" t="s">
        <v>112</v>
      </c>
      <c r="C14" s="19" t="s">
        <v>113</v>
      </c>
      <c r="D14" s="4">
        <v>185240</v>
      </c>
      <c r="E14" s="4">
        <v>172148</v>
      </c>
      <c r="F14" s="4">
        <f t="shared" si="0"/>
        <v>-13092</v>
      </c>
      <c r="G14" s="4">
        <f t="shared" si="1"/>
        <v>92.9324120060462</v>
      </c>
      <c r="H14" s="7">
        <v>0</v>
      </c>
      <c r="I14" s="7">
        <v>0</v>
      </c>
      <c r="J14" s="7">
        <f t="shared" si="2"/>
        <v>0</v>
      </c>
      <c r="K14" s="2">
        <f t="shared" si="3"/>
        <v>0</v>
      </c>
      <c r="L14" s="7" t="s">
        <v>274</v>
      </c>
    </row>
    <row r="15" spans="1:12" ht="16.5" customHeight="1">
      <c r="A15" s="3"/>
      <c r="B15" s="22" t="s">
        <v>85</v>
      </c>
      <c r="C15" s="19" t="s">
        <v>86</v>
      </c>
      <c r="D15" s="4">
        <v>43507</v>
      </c>
      <c r="E15" s="4">
        <v>36057</v>
      </c>
      <c r="F15" s="4">
        <f t="shared" si="0"/>
        <v>-7450</v>
      </c>
      <c r="G15" s="4">
        <f t="shared" si="1"/>
        <v>82.87631875330406</v>
      </c>
      <c r="H15" s="7">
        <v>43507</v>
      </c>
      <c r="I15" s="7">
        <v>36057</v>
      </c>
      <c r="J15" s="7">
        <f t="shared" si="2"/>
        <v>43507</v>
      </c>
      <c r="K15" s="2">
        <f t="shared" si="3"/>
        <v>36057</v>
      </c>
      <c r="L15" s="7" t="s">
        <v>274</v>
      </c>
    </row>
    <row r="16" spans="1:12" ht="16.5" customHeight="1">
      <c r="A16" s="3"/>
      <c r="B16" s="22" t="s">
        <v>87</v>
      </c>
      <c r="C16" s="19" t="s">
        <v>88</v>
      </c>
      <c r="D16" s="4">
        <v>25813</v>
      </c>
      <c r="E16" s="4">
        <v>25813</v>
      </c>
      <c r="F16" s="4">
        <f t="shared" si="0"/>
        <v>0</v>
      </c>
      <c r="G16" s="4">
        <f t="shared" si="1"/>
        <v>100</v>
      </c>
      <c r="H16" s="7">
        <v>0</v>
      </c>
      <c r="I16" s="7">
        <v>0</v>
      </c>
      <c r="J16" s="7">
        <f t="shared" si="2"/>
        <v>0</v>
      </c>
      <c r="K16" s="2">
        <f t="shared" si="3"/>
        <v>0</v>
      </c>
      <c r="L16" s="7" t="s">
        <v>274</v>
      </c>
    </row>
    <row r="17" spans="1:12" ht="16.5" customHeight="1">
      <c r="A17" s="3"/>
      <c r="B17" s="22" t="s">
        <v>114</v>
      </c>
      <c r="C17" s="19" t="s">
        <v>115</v>
      </c>
      <c r="D17" s="4">
        <v>7450</v>
      </c>
      <c r="E17" s="4">
        <v>0</v>
      </c>
      <c r="F17" s="4">
        <f t="shared" si="0"/>
        <v>-7450</v>
      </c>
      <c r="G17" s="4">
        <f t="shared" si="1"/>
        <v>0</v>
      </c>
      <c r="H17" s="7">
        <v>0</v>
      </c>
      <c r="I17" s="7">
        <v>0</v>
      </c>
      <c r="J17" s="7">
        <f t="shared" si="2"/>
        <v>0</v>
      </c>
      <c r="K17" s="2">
        <f t="shared" si="3"/>
        <v>0</v>
      </c>
      <c r="L17" s="7" t="s">
        <v>274</v>
      </c>
    </row>
    <row r="18" spans="1:12" ht="16.5" customHeight="1">
      <c r="A18" s="3"/>
      <c r="B18" s="22" t="s">
        <v>116</v>
      </c>
      <c r="C18" s="19" t="s">
        <v>117</v>
      </c>
      <c r="D18" s="4">
        <v>10244</v>
      </c>
      <c r="E18" s="4">
        <v>10244</v>
      </c>
      <c r="F18" s="4">
        <f t="shared" si="0"/>
        <v>0</v>
      </c>
      <c r="G18" s="4">
        <f t="shared" si="1"/>
        <v>100</v>
      </c>
      <c r="H18" s="7">
        <v>0</v>
      </c>
      <c r="I18" s="7">
        <v>0</v>
      </c>
      <c r="J18" s="7">
        <f t="shared" si="2"/>
        <v>0</v>
      </c>
      <c r="K18" s="2">
        <f t="shared" si="3"/>
        <v>0</v>
      </c>
      <c r="L18" s="7" t="s">
        <v>274</v>
      </c>
    </row>
    <row r="19" spans="1:12" ht="16.5" customHeight="1">
      <c r="A19" s="3"/>
      <c r="B19" s="22" t="s">
        <v>118</v>
      </c>
      <c r="C19" s="19" t="s">
        <v>119</v>
      </c>
      <c r="D19" s="4">
        <v>0</v>
      </c>
      <c r="E19" s="4">
        <v>0</v>
      </c>
      <c r="F19" s="4">
        <f t="shared" si="0"/>
        <v>0</v>
      </c>
      <c r="G19" s="4">
        <f t="shared" si="1"/>
        <v>0</v>
      </c>
      <c r="H19" s="7">
        <v>0</v>
      </c>
      <c r="I19" s="7">
        <v>0</v>
      </c>
      <c r="J19" s="7">
        <f t="shared" si="2"/>
        <v>0</v>
      </c>
      <c r="K19" s="2">
        <f t="shared" si="3"/>
        <v>0</v>
      </c>
      <c r="L19" s="7" t="s">
        <v>274</v>
      </c>
    </row>
    <row r="20" spans="1:12" ht="16.5" customHeight="1">
      <c r="A20" s="3"/>
      <c r="B20" s="22" t="s">
        <v>89</v>
      </c>
      <c r="C20" s="19" t="s">
        <v>90</v>
      </c>
      <c r="D20" s="4">
        <v>179250</v>
      </c>
      <c r="E20" s="4">
        <v>171876</v>
      </c>
      <c r="F20" s="4">
        <f t="shared" si="0"/>
        <v>-7374</v>
      </c>
      <c r="G20" s="4">
        <f t="shared" si="1"/>
        <v>95.88619246861924</v>
      </c>
      <c r="H20" s="7">
        <v>179250</v>
      </c>
      <c r="I20" s="7">
        <v>171876</v>
      </c>
      <c r="J20" s="7">
        <f t="shared" si="2"/>
        <v>179250</v>
      </c>
      <c r="K20" s="2">
        <f t="shared" si="3"/>
        <v>171876</v>
      </c>
      <c r="L20" s="7" t="s">
        <v>274</v>
      </c>
    </row>
    <row r="21" spans="1:12" ht="16.5" customHeight="1">
      <c r="A21" s="3"/>
      <c r="B21" s="22" t="s">
        <v>91</v>
      </c>
      <c r="C21" s="19" t="s">
        <v>92</v>
      </c>
      <c r="D21" s="4">
        <v>108863</v>
      </c>
      <c r="E21" s="4">
        <v>104308</v>
      </c>
      <c r="F21" s="4">
        <f t="shared" si="0"/>
        <v>-4555</v>
      </c>
      <c r="G21" s="4">
        <f t="shared" si="1"/>
        <v>95.81584192976493</v>
      </c>
      <c r="H21" s="7">
        <v>0</v>
      </c>
      <c r="I21" s="7">
        <v>0</v>
      </c>
      <c r="J21" s="7">
        <f t="shared" si="2"/>
        <v>0</v>
      </c>
      <c r="K21" s="2">
        <f t="shared" si="3"/>
        <v>0</v>
      </c>
      <c r="L21" s="7" t="s">
        <v>274</v>
      </c>
    </row>
    <row r="22" spans="1:12" ht="16.5" customHeight="1">
      <c r="A22" s="3"/>
      <c r="B22" s="22" t="s">
        <v>93</v>
      </c>
      <c r="C22" s="19" t="s">
        <v>94</v>
      </c>
      <c r="D22" s="4">
        <v>44173</v>
      </c>
      <c r="E22" s="4">
        <v>42736</v>
      </c>
      <c r="F22" s="4">
        <f t="shared" si="0"/>
        <v>-1437</v>
      </c>
      <c r="G22" s="4">
        <f t="shared" si="1"/>
        <v>96.74688157924524</v>
      </c>
      <c r="H22" s="7">
        <v>0</v>
      </c>
      <c r="I22" s="7">
        <v>0</v>
      </c>
      <c r="J22" s="7">
        <f t="shared" si="2"/>
        <v>0</v>
      </c>
      <c r="K22" s="2">
        <f t="shared" si="3"/>
        <v>0</v>
      </c>
      <c r="L22" s="7" t="s">
        <v>274</v>
      </c>
    </row>
    <row r="23" spans="1:12" ht="16.5" customHeight="1">
      <c r="A23" s="3"/>
      <c r="B23" s="22" t="s">
        <v>95</v>
      </c>
      <c r="C23" s="19" t="s">
        <v>96</v>
      </c>
      <c r="D23" s="4">
        <v>26214</v>
      </c>
      <c r="E23" s="4">
        <v>24832</v>
      </c>
      <c r="F23" s="4">
        <f t="shared" si="0"/>
        <v>-1382</v>
      </c>
      <c r="G23" s="4">
        <f t="shared" si="1"/>
        <v>94.72800793469138</v>
      </c>
      <c r="H23" s="7">
        <v>0</v>
      </c>
      <c r="I23" s="7">
        <v>0</v>
      </c>
      <c r="J23" s="7">
        <f t="shared" si="2"/>
        <v>0</v>
      </c>
      <c r="K23" s="2">
        <f t="shared" si="3"/>
        <v>0</v>
      </c>
      <c r="L23" s="7" t="s">
        <v>274</v>
      </c>
    </row>
    <row r="24" spans="1:12" ht="16.5" customHeight="1">
      <c r="A24" s="3"/>
      <c r="B24" s="22" t="s">
        <v>97</v>
      </c>
      <c r="C24" s="19" t="s">
        <v>98</v>
      </c>
      <c r="D24" s="4">
        <v>44358</v>
      </c>
      <c r="E24" s="4">
        <v>44358</v>
      </c>
      <c r="F24" s="4">
        <f t="shared" si="0"/>
        <v>0</v>
      </c>
      <c r="G24" s="4">
        <f t="shared" si="1"/>
        <v>100</v>
      </c>
      <c r="H24" s="7">
        <v>44358</v>
      </c>
      <c r="I24" s="7">
        <v>44358</v>
      </c>
      <c r="J24" s="7">
        <f t="shared" si="2"/>
        <v>44358</v>
      </c>
      <c r="K24" s="2">
        <f t="shared" si="3"/>
        <v>44358</v>
      </c>
      <c r="L24" s="7" t="s">
        <v>274</v>
      </c>
    </row>
    <row r="25" spans="1:12" ht="16.5" customHeight="1">
      <c r="A25" s="3"/>
      <c r="B25" s="22" t="s">
        <v>99</v>
      </c>
      <c r="C25" s="19" t="s">
        <v>100</v>
      </c>
      <c r="D25" s="4">
        <v>499</v>
      </c>
      <c r="E25" s="4">
        <v>499</v>
      </c>
      <c r="F25" s="4">
        <f t="shared" si="0"/>
        <v>0</v>
      </c>
      <c r="G25" s="4">
        <f t="shared" si="1"/>
        <v>100</v>
      </c>
      <c r="H25" s="7">
        <v>0</v>
      </c>
      <c r="I25" s="7">
        <v>0</v>
      </c>
      <c r="J25" s="7">
        <f t="shared" si="2"/>
        <v>0</v>
      </c>
      <c r="K25" s="2">
        <f t="shared" si="3"/>
        <v>0</v>
      </c>
      <c r="L25" s="7" t="s">
        <v>274</v>
      </c>
    </row>
    <row r="26" spans="1:12" ht="16.5" customHeight="1">
      <c r="A26" s="3"/>
      <c r="B26" s="22" t="s">
        <v>101</v>
      </c>
      <c r="C26" s="19" t="s">
        <v>102</v>
      </c>
      <c r="D26" s="4">
        <v>27283</v>
      </c>
      <c r="E26" s="4">
        <v>27283</v>
      </c>
      <c r="F26" s="4">
        <f t="shared" si="0"/>
        <v>0</v>
      </c>
      <c r="G26" s="4">
        <f t="shared" si="1"/>
        <v>100</v>
      </c>
      <c r="H26" s="7">
        <v>0</v>
      </c>
      <c r="I26" s="7">
        <v>0</v>
      </c>
      <c r="J26" s="7">
        <f t="shared" si="2"/>
        <v>0</v>
      </c>
      <c r="K26" s="2">
        <f t="shared" si="3"/>
        <v>0</v>
      </c>
      <c r="L26" s="7" t="s">
        <v>274</v>
      </c>
    </row>
    <row r="27" spans="1:12" ht="16.5" customHeight="1">
      <c r="A27" s="3"/>
      <c r="B27" s="22" t="s">
        <v>103</v>
      </c>
      <c r="C27" s="19" t="s">
        <v>104</v>
      </c>
      <c r="D27" s="4">
        <v>897</v>
      </c>
      <c r="E27" s="4">
        <v>897</v>
      </c>
      <c r="F27" s="4">
        <f t="shared" si="0"/>
        <v>0</v>
      </c>
      <c r="G27" s="4">
        <f t="shared" si="1"/>
        <v>100</v>
      </c>
      <c r="H27" s="7">
        <v>0</v>
      </c>
      <c r="I27" s="7">
        <v>0</v>
      </c>
      <c r="J27" s="7">
        <f t="shared" si="2"/>
        <v>0</v>
      </c>
      <c r="K27" s="2">
        <f t="shared" si="3"/>
        <v>0</v>
      </c>
      <c r="L27" s="7" t="s">
        <v>274</v>
      </c>
    </row>
    <row r="28" spans="1:12" ht="16.5" customHeight="1">
      <c r="A28" s="3"/>
      <c r="B28" s="22" t="s">
        <v>120</v>
      </c>
      <c r="C28" s="19" t="s">
        <v>121</v>
      </c>
      <c r="D28" s="4">
        <v>15679</v>
      </c>
      <c r="E28" s="4">
        <v>15679</v>
      </c>
      <c r="F28" s="4">
        <f t="shared" si="0"/>
        <v>0</v>
      </c>
      <c r="G28" s="4">
        <f t="shared" si="1"/>
        <v>100</v>
      </c>
      <c r="H28" s="7">
        <v>0</v>
      </c>
      <c r="I28" s="7">
        <v>0</v>
      </c>
      <c r="J28" s="7">
        <f t="shared" si="2"/>
        <v>0</v>
      </c>
      <c r="K28" s="2">
        <f t="shared" si="3"/>
        <v>0</v>
      </c>
      <c r="L28" s="7" t="s">
        <v>274</v>
      </c>
    </row>
    <row r="29" spans="1:12" ht="16.5" customHeight="1">
      <c r="A29" s="3"/>
      <c r="B29" s="22" t="s">
        <v>122</v>
      </c>
      <c r="C29" s="19" t="s">
        <v>123</v>
      </c>
      <c r="D29" s="4">
        <v>0</v>
      </c>
      <c r="E29" s="4">
        <v>0</v>
      </c>
      <c r="F29" s="4">
        <f t="shared" si="0"/>
        <v>0</v>
      </c>
      <c r="G29" s="4">
        <f t="shared" si="1"/>
        <v>0</v>
      </c>
      <c r="H29" s="7">
        <v>0</v>
      </c>
      <c r="I29" s="7">
        <v>0</v>
      </c>
      <c r="J29" s="7">
        <f t="shared" si="2"/>
        <v>0</v>
      </c>
      <c r="K29" s="2">
        <f t="shared" si="3"/>
        <v>0</v>
      </c>
      <c r="L29" s="7" t="s">
        <v>274</v>
      </c>
    </row>
    <row r="30" spans="1:12" ht="16.5" customHeight="1">
      <c r="A30" s="3"/>
      <c r="B30" s="22" t="s">
        <v>124</v>
      </c>
      <c r="C30" s="19" t="s">
        <v>125</v>
      </c>
      <c r="D30" s="4">
        <v>1700</v>
      </c>
      <c r="E30" s="4">
        <v>1700</v>
      </c>
      <c r="F30" s="4">
        <f t="shared" si="0"/>
        <v>0</v>
      </c>
      <c r="G30" s="4">
        <f t="shared" si="1"/>
        <v>100</v>
      </c>
      <c r="H30" s="7">
        <v>1700</v>
      </c>
      <c r="I30" s="7">
        <v>1700</v>
      </c>
      <c r="J30" s="7">
        <f t="shared" si="2"/>
        <v>1700</v>
      </c>
      <c r="K30" s="2">
        <f t="shared" si="3"/>
        <v>1700</v>
      </c>
      <c r="L30" s="7" t="s">
        <v>274</v>
      </c>
    </row>
    <row r="31" spans="1:12" ht="16.5" customHeight="1">
      <c r="A31" s="3"/>
      <c r="B31" s="22" t="s">
        <v>126</v>
      </c>
      <c r="C31" s="19" t="s">
        <v>127</v>
      </c>
      <c r="D31" s="4">
        <v>1700</v>
      </c>
      <c r="E31" s="4">
        <v>1700</v>
      </c>
      <c r="F31" s="4">
        <f t="shared" si="0"/>
        <v>0</v>
      </c>
      <c r="G31" s="4">
        <f t="shared" si="1"/>
        <v>100</v>
      </c>
      <c r="H31" s="7">
        <v>0</v>
      </c>
      <c r="I31" s="7">
        <v>0</v>
      </c>
      <c r="J31" s="7">
        <f t="shared" si="2"/>
        <v>0</v>
      </c>
      <c r="K31" s="2">
        <f t="shared" si="3"/>
        <v>0</v>
      </c>
      <c r="L31" s="7" t="s">
        <v>274</v>
      </c>
    </row>
    <row r="32" spans="1:7" ht="15.75" customHeight="1">
      <c r="A32" s="3"/>
      <c r="B32" s="64" t="s">
        <v>105</v>
      </c>
      <c r="C32" s="64"/>
      <c r="D32" s="4">
        <f>SUM(J12:J31)</f>
        <v>1039037</v>
      </c>
      <c r="E32" s="4">
        <f>SUM(K12:K31)</f>
        <v>985270</v>
      </c>
      <c r="F32" s="4">
        <f t="shared" si="0"/>
        <v>-53767</v>
      </c>
      <c r="G32" s="4">
        <f t="shared" si="1"/>
        <v>94.82530458491854</v>
      </c>
    </row>
    <row r="33" spans="1:7" ht="16.5" customHeight="1">
      <c r="A33" s="3"/>
      <c r="B33" s="21" t="s">
        <v>128</v>
      </c>
      <c r="C33" s="18"/>
      <c r="D33" s="18"/>
      <c r="E33" s="18"/>
      <c r="F33" s="18"/>
      <c r="G33" s="18"/>
    </row>
    <row r="34" spans="1:12" ht="16.5" customHeight="1">
      <c r="A34" s="3"/>
      <c r="B34" s="22" t="s">
        <v>129</v>
      </c>
      <c r="C34" s="19" t="s">
        <v>130</v>
      </c>
      <c r="D34" s="4">
        <v>0</v>
      </c>
      <c r="E34" s="4">
        <v>0</v>
      </c>
      <c r="F34" s="4">
        <f>E34-D34</f>
        <v>0</v>
      </c>
      <c r="G34" s="4">
        <f>IF(D34=0,0,E34/D34)*100</f>
        <v>0</v>
      </c>
      <c r="H34" s="7">
        <v>0</v>
      </c>
      <c r="I34" s="7">
        <v>0</v>
      </c>
      <c r="J34" s="7">
        <f>IF(L34="Рекапитулация по функции: Натурални",IF(C34="0100",H34,0),H34)</f>
        <v>0</v>
      </c>
      <c r="K34" s="2">
        <f>IF(L34="Рекапитулация по функции: Натурални",IF(C34="0100",I34,0),I34)</f>
        <v>0</v>
      </c>
      <c r="L34" s="7" t="s">
        <v>274</v>
      </c>
    </row>
    <row r="35" spans="1:7" ht="15.75" customHeight="1">
      <c r="A35" s="3"/>
      <c r="B35" s="64" t="s">
        <v>131</v>
      </c>
      <c r="C35" s="64"/>
      <c r="D35" s="4">
        <f>SUM(J34)</f>
        <v>0</v>
      </c>
      <c r="E35" s="4">
        <f>SUM(K34)</f>
        <v>0</v>
      </c>
      <c r="F35" s="4">
        <f>E35-D35</f>
        <v>0</v>
      </c>
      <c r="G35" s="4">
        <f>IF(D35=0,0,E35/D35)*100</f>
        <v>0</v>
      </c>
    </row>
    <row r="36" spans="1:7" ht="16.5" customHeight="1">
      <c r="A36" s="3"/>
      <c r="B36" s="17"/>
      <c r="C36" s="8"/>
      <c r="D36" s="6"/>
      <c r="E36" s="6"/>
      <c r="F36" s="6"/>
      <c r="G36" s="6"/>
    </row>
    <row r="37" spans="1:7" ht="15.75" customHeight="1">
      <c r="A37" s="3"/>
      <c r="B37" s="64" t="s">
        <v>134</v>
      </c>
      <c r="C37" s="64"/>
      <c r="D37" s="4">
        <f>SUM(D32,D35)</f>
        <v>1039037</v>
      </c>
      <c r="E37" s="4">
        <f>SUM(E32,E35)</f>
        <v>985270</v>
      </c>
      <c r="F37" s="4">
        <f>E37-D37</f>
        <v>-53767</v>
      </c>
      <c r="G37" s="4">
        <f>IF(D37=0,0,E37/D37)*100</f>
        <v>94.82530458491854</v>
      </c>
    </row>
    <row r="38" spans="1:7" ht="16.5" customHeight="1">
      <c r="A38" s="3"/>
      <c r="B38" s="17"/>
      <c r="C38" s="8"/>
      <c r="D38" s="6"/>
      <c r="E38" s="6"/>
      <c r="F38" s="6"/>
      <c r="G38" s="6"/>
    </row>
    <row r="39" spans="1:7" ht="16.5" customHeight="1">
      <c r="A39" s="3"/>
      <c r="B39" s="70" t="s">
        <v>135</v>
      </c>
      <c r="C39" s="70"/>
      <c r="D39" s="70"/>
      <c r="E39" s="70"/>
      <c r="F39" s="70"/>
      <c r="G39" s="70"/>
    </row>
    <row r="40" spans="1:7" ht="16.5" customHeight="1">
      <c r="A40" s="3"/>
      <c r="B40" s="21" t="s">
        <v>84</v>
      </c>
      <c r="C40" s="18"/>
      <c r="D40" s="18"/>
      <c r="E40" s="18"/>
      <c r="F40" s="18"/>
      <c r="G40" s="18"/>
    </row>
    <row r="41" spans="1:12" ht="16.5" customHeight="1">
      <c r="A41" s="3"/>
      <c r="B41" s="22" t="s">
        <v>108</v>
      </c>
      <c r="C41" s="19" t="s">
        <v>109</v>
      </c>
      <c r="D41" s="4">
        <v>80276</v>
      </c>
      <c r="E41" s="4">
        <v>80276</v>
      </c>
      <c r="F41" s="4">
        <f aca="true" t="shared" si="4" ref="F41:F61">E41-D41</f>
        <v>0</v>
      </c>
      <c r="G41" s="4">
        <f aca="true" t="shared" si="5" ref="G41:G61">IF(D41=0,0,E41/D41)*100</f>
        <v>100</v>
      </c>
      <c r="H41" s="7">
        <v>80276</v>
      </c>
      <c r="I41" s="7">
        <v>80276</v>
      </c>
      <c r="J41" s="7">
        <f aca="true" t="shared" si="6" ref="J41:J60">IF(L41="Рекапитулация по функции: Натурални",IF(C41="0100",H41,0),H41)</f>
        <v>80276</v>
      </c>
      <c r="K41" s="2">
        <f aca="true" t="shared" si="7" ref="K41:K60">IF(L41="Рекапитулация по функции: Натурални",IF(C41="0100",I41,0),I41)</f>
        <v>80276</v>
      </c>
      <c r="L41" s="7" t="s">
        <v>274</v>
      </c>
    </row>
    <row r="42" spans="1:12" ht="16.5" customHeight="1">
      <c r="A42" s="3"/>
      <c r="B42" s="22" t="s">
        <v>110</v>
      </c>
      <c r="C42" s="19" t="s">
        <v>111</v>
      </c>
      <c r="D42" s="4">
        <v>80276</v>
      </c>
      <c r="E42" s="4">
        <v>80276</v>
      </c>
      <c r="F42" s="4">
        <f t="shared" si="4"/>
        <v>0</v>
      </c>
      <c r="G42" s="4">
        <f t="shared" si="5"/>
        <v>100</v>
      </c>
      <c r="H42" s="7">
        <v>0</v>
      </c>
      <c r="I42" s="7">
        <v>0</v>
      </c>
      <c r="J42" s="7">
        <f t="shared" si="6"/>
        <v>0</v>
      </c>
      <c r="K42" s="2">
        <f t="shared" si="7"/>
        <v>0</v>
      </c>
      <c r="L42" s="7" t="s">
        <v>274</v>
      </c>
    </row>
    <row r="43" spans="1:12" ht="16.5" customHeight="1">
      <c r="A43" s="3"/>
      <c r="B43" s="22" t="s">
        <v>85</v>
      </c>
      <c r="C43" s="19" t="s">
        <v>86</v>
      </c>
      <c r="D43" s="4">
        <v>15227</v>
      </c>
      <c r="E43" s="4">
        <v>9847</v>
      </c>
      <c r="F43" s="4">
        <f t="shared" si="4"/>
        <v>-5380</v>
      </c>
      <c r="G43" s="4">
        <f t="shared" si="5"/>
        <v>64.66802390490575</v>
      </c>
      <c r="H43" s="7">
        <v>15227</v>
      </c>
      <c r="I43" s="7">
        <v>9847</v>
      </c>
      <c r="J43" s="7">
        <f t="shared" si="6"/>
        <v>15227</v>
      </c>
      <c r="K43" s="2">
        <f t="shared" si="7"/>
        <v>9847</v>
      </c>
      <c r="L43" s="7" t="s">
        <v>274</v>
      </c>
    </row>
    <row r="44" spans="1:12" ht="16.5" customHeight="1">
      <c r="A44" s="3"/>
      <c r="B44" s="22" t="s">
        <v>148</v>
      </c>
      <c r="C44" s="19" t="s">
        <v>149</v>
      </c>
      <c r="D44" s="4">
        <v>8000</v>
      </c>
      <c r="E44" s="4">
        <v>2620</v>
      </c>
      <c r="F44" s="4">
        <f t="shared" si="4"/>
        <v>-5380</v>
      </c>
      <c r="G44" s="4">
        <f t="shared" si="5"/>
        <v>32.75</v>
      </c>
      <c r="H44" s="7">
        <v>0</v>
      </c>
      <c r="I44" s="7">
        <v>0</v>
      </c>
      <c r="J44" s="7">
        <f t="shared" si="6"/>
        <v>0</v>
      </c>
      <c r="K44" s="2">
        <f t="shared" si="7"/>
        <v>0</v>
      </c>
      <c r="L44" s="7" t="s">
        <v>274</v>
      </c>
    </row>
    <row r="45" spans="1:12" ht="16.5" customHeight="1">
      <c r="A45" s="3"/>
      <c r="B45" s="22" t="s">
        <v>114</v>
      </c>
      <c r="C45" s="19" t="s">
        <v>115</v>
      </c>
      <c r="D45" s="4">
        <v>7227</v>
      </c>
      <c r="E45" s="4">
        <v>7227</v>
      </c>
      <c r="F45" s="4">
        <f t="shared" si="4"/>
        <v>0</v>
      </c>
      <c r="G45" s="4">
        <f t="shared" si="5"/>
        <v>100</v>
      </c>
      <c r="H45" s="7">
        <v>0</v>
      </c>
      <c r="I45" s="7">
        <v>0</v>
      </c>
      <c r="J45" s="7">
        <f t="shared" si="6"/>
        <v>0</v>
      </c>
      <c r="K45" s="2">
        <f t="shared" si="7"/>
        <v>0</v>
      </c>
      <c r="L45" s="7" t="s">
        <v>274</v>
      </c>
    </row>
    <row r="46" spans="1:12" ht="16.5" customHeight="1">
      <c r="A46" s="3"/>
      <c r="B46" s="22" t="s">
        <v>118</v>
      </c>
      <c r="C46" s="19" t="s">
        <v>119</v>
      </c>
      <c r="D46" s="4">
        <v>0</v>
      </c>
      <c r="E46" s="4">
        <v>0</v>
      </c>
      <c r="F46" s="4">
        <f t="shared" si="4"/>
        <v>0</v>
      </c>
      <c r="G46" s="4">
        <f t="shared" si="5"/>
        <v>0</v>
      </c>
      <c r="H46" s="7">
        <v>0</v>
      </c>
      <c r="I46" s="7">
        <v>0</v>
      </c>
      <c r="J46" s="7">
        <f t="shared" si="6"/>
        <v>0</v>
      </c>
      <c r="K46" s="2">
        <f t="shared" si="7"/>
        <v>0</v>
      </c>
      <c r="L46" s="7" t="s">
        <v>274</v>
      </c>
    </row>
    <row r="47" spans="1:12" ht="16.5" customHeight="1">
      <c r="A47" s="3"/>
      <c r="B47" s="22" t="s">
        <v>89</v>
      </c>
      <c r="C47" s="19" t="s">
        <v>90</v>
      </c>
      <c r="D47" s="4">
        <v>17015</v>
      </c>
      <c r="E47" s="4">
        <v>15753</v>
      </c>
      <c r="F47" s="4">
        <f t="shared" si="4"/>
        <v>-1262</v>
      </c>
      <c r="G47" s="4">
        <f t="shared" si="5"/>
        <v>92.58301498677636</v>
      </c>
      <c r="H47" s="7">
        <v>17015</v>
      </c>
      <c r="I47" s="7">
        <v>15753</v>
      </c>
      <c r="J47" s="7">
        <f t="shared" si="6"/>
        <v>17015</v>
      </c>
      <c r="K47" s="2">
        <f t="shared" si="7"/>
        <v>15753</v>
      </c>
      <c r="L47" s="7" t="s">
        <v>274</v>
      </c>
    </row>
    <row r="48" spans="1:12" ht="16.5" customHeight="1">
      <c r="A48" s="3"/>
      <c r="B48" s="22" t="s">
        <v>91</v>
      </c>
      <c r="C48" s="19" t="s">
        <v>92</v>
      </c>
      <c r="D48" s="4">
        <v>10674</v>
      </c>
      <c r="E48" s="4">
        <v>9888</v>
      </c>
      <c r="F48" s="4">
        <f t="shared" si="4"/>
        <v>-786</v>
      </c>
      <c r="G48" s="4">
        <f t="shared" si="5"/>
        <v>92.63631253513209</v>
      </c>
      <c r="H48" s="7">
        <v>0</v>
      </c>
      <c r="I48" s="7">
        <v>0</v>
      </c>
      <c r="J48" s="7">
        <f t="shared" si="6"/>
        <v>0</v>
      </c>
      <c r="K48" s="2">
        <f t="shared" si="7"/>
        <v>0</v>
      </c>
      <c r="L48" s="7" t="s">
        <v>274</v>
      </c>
    </row>
    <row r="49" spans="1:12" ht="16.5" customHeight="1">
      <c r="A49" s="3"/>
      <c r="B49" s="22" t="s">
        <v>93</v>
      </c>
      <c r="C49" s="19" t="s">
        <v>94</v>
      </c>
      <c r="D49" s="4">
        <v>4315</v>
      </c>
      <c r="E49" s="4">
        <v>4014</v>
      </c>
      <c r="F49" s="4">
        <f t="shared" si="4"/>
        <v>-301</v>
      </c>
      <c r="G49" s="4">
        <f t="shared" si="5"/>
        <v>93.02433371958286</v>
      </c>
      <c r="H49" s="7">
        <v>0</v>
      </c>
      <c r="I49" s="7">
        <v>0</v>
      </c>
      <c r="J49" s="7">
        <f t="shared" si="6"/>
        <v>0</v>
      </c>
      <c r="K49" s="2">
        <f t="shared" si="7"/>
        <v>0</v>
      </c>
      <c r="L49" s="7" t="s">
        <v>274</v>
      </c>
    </row>
    <row r="50" spans="1:12" ht="16.5" customHeight="1">
      <c r="A50" s="3"/>
      <c r="B50" s="22" t="s">
        <v>95</v>
      </c>
      <c r="C50" s="19" t="s">
        <v>96</v>
      </c>
      <c r="D50" s="4">
        <v>2026</v>
      </c>
      <c r="E50" s="4">
        <v>1851</v>
      </c>
      <c r="F50" s="4">
        <f t="shared" si="4"/>
        <v>-175</v>
      </c>
      <c r="G50" s="4">
        <f t="shared" si="5"/>
        <v>91.36229022704838</v>
      </c>
      <c r="H50" s="7">
        <v>0</v>
      </c>
      <c r="I50" s="7">
        <v>0</v>
      </c>
      <c r="J50" s="7">
        <f t="shared" si="6"/>
        <v>0</v>
      </c>
      <c r="K50" s="2">
        <f t="shared" si="7"/>
        <v>0</v>
      </c>
      <c r="L50" s="7" t="s">
        <v>274</v>
      </c>
    </row>
    <row r="51" spans="1:12" ht="16.5" customHeight="1">
      <c r="A51" s="3"/>
      <c r="B51" s="22" t="s">
        <v>97</v>
      </c>
      <c r="C51" s="19" t="s">
        <v>98</v>
      </c>
      <c r="D51" s="4">
        <v>1060303</v>
      </c>
      <c r="E51" s="4">
        <v>901786</v>
      </c>
      <c r="F51" s="4">
        <f t="shared" si="4"/>
        <v>-158517</v>
      </c>
      <c r="G51" s="4">
        <f t="shared" si="5"/>
        <v>85.04983952700313</v>
      </c>
      <c r="H51" s="7">
        <v>1060303</v>
      </c>
      <c r="I51" s="7">
        <v>901786</v>
      </c>
      <c r="J51" s="7">
        <f t="shared" si="6"/>
        <v>1060303</v>
      </c>
      <c r="K51" s="2">
        <f t="shared" si="7"/>
        <v>901786</v>
      </c>
      <c r="L51" s="7" t="s">
        <v>274</v>
      </c>
    </row>
    <row r="52" spans="1:12" ht="16.5" customHeight="1">
      <c r="A52" s="3"/>
      <c r="B52" s="22" t="s">
        <v>99</v>
      </c>
      <c r="C52" s="19" t="s">
        <v>100</v>
      </c>
      <c r="D52" s="4">
        <v>2000</v>
      </c>
      <c r="E52" s="4">
        <v>34</v>
      </c>
      <c r="F52" s="4">
        <f t="shared" si="4"/>
        <v>-1966</v>
      </c>
      <c r="G52" s="4">
        <f t="shared" si="5"/>
        <v>1.7000000000000002</v>
      </c>
      <c r="H52" s="7">
        <v>0</v>
      </c>
      <c r="I52" s="7">
        <v>0</v>
      </c>
      <c r="J52" s="7">
        <f t="shared" si="6"/>
        <v>0</v>
      </c>
      <c r="K52" s="2">
        <f t="shared" si="7"/>
        <v>0</v>
      </c>
      <c r="L52" s="7" t="s">
        <v>274</v>
      </c>
    </row>
    <row r="53" spans="1:12" ht="16.5" customHeight="1">
      <c r="A53" s="3"/>
      <c r="B53" s="22" t="s">
        <v>101</v>
      </c>
      <c r="C53" s="19" t="s">
        <v>102</v>
      </c>
      <c r="D53" s="4">
        <v>29698</v>
      </c>
      <c r="E53" s="4">
        <v>18277</v>
      </c>
      <c r="F53" s="4">
        <f t="shared" si="4"/>
        <v>-11421</v>
      </c>
      <c r="G53" s="4">
        <f t="shared" si="5"/>
        <v>61.54286483938313</v>
      </c>
      <c r="H53" s="7">
        <v>0</v>
      </c>
      <c r="I53" s="7">
        <v>0</v>
      </c>
      <c r="J53" s="7">
        <f t="shared" si="6"/>
        <v>0</v>
      </c>
      <c r="K53" s="2">
        <f t="shared" si="7"/>
        <v>0</v>
      </c>
      <c r="L53" s="7" t="s">
        <v>274</v>
      </c>
    </row>
    <row r="54" spans="1:12" ht="16.5" customHeight="1">
      <c r="A54" s="3"/>
      <c r="B54" s="22" t="s">
        <v>103</v>
      </c>
      <c r="C54" s="19" t="s">
        <v>104</v>
      </c>
      <c r="D54" s="4">
        <v>3000</v>
      </c>
      <c r="E54" s="4">
        <v>2659</v>
      </c>
      <c r="F54" s="4">
        <f t="shared" si="4"/>
        <v>-341</v>
      </c>
      <c r="G54" s="4">
        <f t="shared" si="5"/>
        <v>88.63333333333333</v>
      </c>
      <c r="H54" s="7">
        <v>0</v>
      </c>
      <c r="I54" s="7">
        <v>0</v>
      </c>
      <c r="J54" s="7">
        <f t="shared" si="6"/>
        <v>0</v>
      </c>
      <c r="K54" s="2">
        <f t="shared" si="7"/>
        <v>0</v>
      </c>
      <c r="L54" s="7" t="s">
        <v>274</v>
      </c>
    </row>
    <row r="55" spans="1:12" ht="16.5" customHeight="1">
      <c r="A55" s="3"/>
      <c r="B55" s="22" t="s">
        <v>120</v>
      </c>
      <c r="C55" s="19" t="s">
        <v>121</v>
      </c>
      <c r="D55" s="4">
        <v>1012950</v>
      </c>
      <c r="E55" s="4">
        <v>877216</v>
      </c>
      <c r="F55" s="4">
        <f t="shared" si="4"/>
        <v>-135734</v>
      </c>
      <c r="G55" s="4">
        <f t="shared" si="5"/>
        <v>86.60012833802261</v>
      </c>
      <c r="H55" s="7">
        <v>0</v>
      </c>
      <c r="I55" s="7">
        <v>0</v>
      </c>
      <c r="J55" s="7">
        <f t="shared" si="6"/>
        <v>0</v>
      </c>
      <c r="K55" s="2">
        <f t="shared" si="7"/>
        <v>0</v>
      </c>
      <c r="L55" s="7" t="s">
        <v>274</v>
      </c>
    </row>
    <row r="56" spans="1:12" ht="16.5" customHeight="1">
      <c r="A56" s="3"/>
      <c r="B56" s="22" t="s">
        <v>150</v>
      </c>
      <c r="C56" s="19" t="s">
        <v>151</v>
      </c>
      <c r="D56" s="4">
        <v>3000</v>
      </c>
      <c r="E56" s="4">
        <v>0</v>
      </c>
      <c r="F56" s="4">
        <f t="shared" si="4"/>
        <v>-3000</v>
      </c>
      <c r="G56" s="4">
        <f t="shared" si="5"/>
        <v>0</v>
      </c>
      <c r="H56" s="7">
        <v>0</v>
      </c>
      <c r="I56" s="7">
        <v>0</v>
      </c>
      <c r="J56" s="7">
        <f t="shared" si="6"/>
        <v>0</v>
      </c>
      <c r="K56" s="2">
        <f t="shared" si="7"/>
        <v>0</v>
      </c>
      <c r="L56" s="7" t="s">
        <v>274</v>
      </c>
    </row>
    <row r="57" spans="1:12" ht="16.5" customHeight="1">
      <c r="A57" s="3"/>
      <c r="B57" s="22" t="s">
        <v>158</v>
      </c>
      <c r="C57" s="19" t="s">
        <v>159</v>
      </c>
      <c r="D57" s="4">
        <v>3655</v>
      </c>
      <c r="E57" s="4">
        <v>3600</v>
      </c>
      <c r="F57" s="4">
        <f t="shared" si="4"/>
        <v>-55</v>
      </c>
      <c r="G57" s="4">
        <f t="shared" si="5"/>
        <v>98.49521203830369</v>
      </c>
      <c r="H57" s="7">
        <v>0</v>
      </c>
      <c r="I57" s="7">
        <v>0</v>
      </c>
      <c r="J57" s="7">
        <f t="shared" si="6"/>
        <v>0</v>
      </c>
      <c r="K57" s="2">
        <f t="shared" si="7"/>
        <v>0</v>
      </c>
      <c r="L57" s="7" t="s">
        <v>274</v>
      </c>
    </row>
    <row r="58" spans="1:12" ht="16.5" customHeight="1">
      <c r="A58" s="3"/>
      <c r="B58" s="22" t="s">
        <v>152</v>
      </c>
      <c r="C58" s="19" t="s">
        <v>153</v>
      </c>
      <c r="D58" s="4">
        <v>6000</v>
      </c>
      <c r="E58" s="4">
        <v>0</v>
      </c>
      <c r="F58" s="4">
        <f t="shared" si="4"/>
        <v>-6000</v>
      </c>
      <c r="G58" s="4">
        <f t="shared" si="5"/>
        <v>0</v>
      </c>
      <c r="H58" s="7">
        <v>0</v>
      </c>
      <c r="I58" s="7">
        <v>0</v>
      </c>
      <c r="J58" s="7">
        <f t="shared" si="6"/>
        <v>0</v>
      </c>
      <c r="K58" s="2">
        <f t="shared" si="7"/>
        <v>0</v>
      </c>
      <c r="L58" s="7" t="s">
        <v>274</v>
      </c>
    </row>
    <row r="59" spans="1:12" ht="16.5" customHeight="1">
      <c r="A59" s="3"/>
      <c r="B59" s="22" t="s">
        <v>124</v>
      </c>
      <c r="C59" s="19" t="s">
        <v>125</v>
      </c>
      <c r="D59" s="4">
        <v>50</v>
      </c>
      <c r="E59" s="4">
        <v>0</v>
      </c>
      <c r="F59" s="4">
        <f t="shared" si="4"/>
        <v>-50</v>
      </c>
      <c r="G59" s="4">
        <f t="shared" si="5"/>
        <v>0</v>
      </c>
      <c r="H59" s="7">
        <v>50</v>
      </c>
      <c r="I59" s="7">
        <v>0</v>
      </c>
      <c r="J59" s="7">
        <f t="shared" si="6"/>
        <v>50</v>
      </c>
      <c r="K59" s="2">
        <f t="shared" si="7"/>
        <v>0</v>
      </c>
      <c r="L59" s="7" t="s">
        <v>274</v>
      </c>
    </row>
    <row r="60" spans="1:12" ht="16.5" customHeight="1">
      <c r="A60" s="3"/>
      <c r="B60" s="22" t="s">
        <v>126</v>
      </c>
      <c r="C60" s="19" t="s">
        <v>127</v>
      </c>
      <c r="D60" s="4">
        <v>50</v>
      </c>
      <c r="E60" s="4">
        <v>0</v>
      </c>
      <c r="F60" s="4">
        <f t="shared" si="4"/>
        <v>-50</v>
      </c>
      <c r="G60" s="4">
        <f t="shared" si="5"/>
        <v>0</v>
      </c>
      <c r="H60" s="7">
        <v>0</v>
      </c>
      <c r="I60" s="7">
        <v>0</v>
      </c>
      <c r="J60" s="7">
        <f t="shared" si="6"/>
        <v>0</v>
      </c>
      <c r="K60" s="2">
        <f t="shared" si="7"/>
        <v>0</v>
      </c>
      <c r="L60" s="7" t="s">
        <v>274</v>
      </c>
    </row>
    <row r="61" spans="1:7" ht="15.75" customHeight="1">
      <c r="A61" s="3"/>
      <c r="B61" s="64" t="s">
        <v>105</v>
      </c>
      <c r="C61" s="64"/>
      <c r="D61" s="4">
        <f>SUM(J41:J60)</f>
        <v>1172871</v>
      </c>
      <c r="E61" s="4">
        <f>SUM(K41:K60)</f>
        <v>1007662</v>
      </c>
      <c r="F61" s="4">
        <f t="shared" si="4"/>
        <v>-165209</v>
      </c>
      <c r="G61" s="4">
        <f t="shared" si="5"/>
        <v>85.91413718985294</v>
      </c>
    </row>
    <row r="62" spans="1:7" ht="16.5" customHeight="1">
      <c r="A62" s="3"/>
      <c r="B62" s="21" t="s">
        <v>128</v>
      </c>
      <c r="C62" s="18"/>
      <c r="D62" s="18"/>
      <c r="E62" s="18"/>
      <c r="F62" s="18"/>
      <c r="G62" s="18"/>
    </row>
    <row r="63" spans="1:12" ht="16.5" customHeight="1">
      <c r="A63" s="3"/>
      <c r="B63" s="22" t="s">
        <v>138</v>
      </c>
      <c r="C63" s="19" t="s">
        <v>139</v>
      </c>
      <c r="D63" s="4">
        <v>6592</v>
      </c>
      <c r="E63" s="4">
        <v>6592</v>
      </c>
      <c r="F63" s="4">
        <f>E63-D63</f>
        <v>0</v>
      </c>
      <c r="G63" s="4">
        <f>IF(D63=0,0,E63/D63)*100</f>
        <v>100</v>
      </c>
      <c r="H63" s="7">
        <v>6592</v>
      </c>
      <c r="I63" s="7">
        <v>6592</v>
      </c>
      <c r="J63" s="7">
        <f>IF(L63="Рекапитулация по функции: Натурални",IF(C63="0100",H63,0),H63)</f>
        <v>6592</v>
      </c>
      <c r="K63" s="2">
        <f>IF(L63="Рекапитулация по функции: Натурални",IF(C63="0100",I63,0),I63)</f>
        <v>6592</v>
      </c>
      <c r="L63" s="7" t="s">
        <v>274</v>
      </c>
    </row>
    <row r="64" spans="1:12" ht="16.5" customHeight="1">
      <c r="A64" s="3"/>
      <c r="B64" s="22" t="s">
        <v>140</v>
      </c>
      <c r="C64" s="19" t="s">
        <v>141</v>
      </c>
      <c r="D64" s="4">
        <v>1592</v>
      </c>
      <c r="E64" s="4">
        <v>1592</v>
      </c>
      <c r="F64" s="4">
        <f>E64-D64</f>
        <v>0</v>
      </c>
      <c r="G64" s="4">
        <f>IF(D64=0,0,E64/D64)*100</f>
        <v>100</v>
      </c>
      <c r="H64" s="7">
        <v>0</v>
      </c>
      <c r="I64" s="7">
        <v>0</v>
      </c>
      <c r="J64" s="7">
        <f>IF(L64="Рекапитулация по функции: Натурални",IF(C64="0100",H64,0),H64)</f>
        <v>0</v>
      </c>
      <c r="K64" s="2">
        <f>IF(L64="Рекапитулация по функции: Натурални",IF(C64="0100",I64,0),I64)</f>
        <v>0</v>
      </c>
      <c r="L64" s="7" t="s">
        <v>274</v>
      </c>
    </row>
    <row r="65" spans="1:12" ht="16.5" customHeight="1">
      <c r="A65" s="3"/>
      <c r="B65" s="22" t="s">
        <v>142</v>
      </c>
      <c r="C65" s="19" t="s">
        <v>143</v>
      </c>
      <c r="D65" s="4">
        <v>5000</v>
      </c>
      <c r="E65" s="4">
        <v>5000</v>
      </c>
      <c r="F65" s="4">
        <f>E65-D65</f>
        <v>0</v>
      </c>
      <c r="G65" s="4">
        <f>IF(D65=0,0,E65/D65)*100</f>
        <v>100</v>
      </c>
      <c r="H65" s="7">
        <v>0</v>
      </c>
      <c r="I65" s="7">
        <v>0</v>
      </c>
      <c r="J65" s="7">
        <f>IF(L65="Рекапитулация по функции: Натурални",IF(C65="0100",H65,0),H65)</f>
        <v>0</v>
      </c>
      <c r="K65" s="2">
        <f>IF(L65="Рекапитулация по функции: Натурални",IF(C65="0100",I65,0),I65)</f>
        <v>0</v>
      </c>
      <c r="L65" s="7" t="s">
        <v>274</v>
      </c>
    </row>
    <row r="66" spans="1:7" ht="15.75" customHeight="1">
      <c r="A66" s="3"/>
      <c r="B66" s="64" t="s">
        <v>131</v>
      </c>
      <c r="C66" s="64"/>
      <c r="D66" s="4">
        <f>SUM(J63:J65)</f>
        <v>6592</v>
      </c>
      <c r="E66" s="4">
        <f>SUM(K63:K65)</f>
        <v>6592</v>
      </c>
      <c r="F66" s="4">
        <f>E66-D66</f>
        <v>0</v>
      </c>
      <c r="G66" s="4">
        <f>IF(D66=0,0,E66/D66)*100</f>
        <v>100</v>
      </c>
    </row>
    <row r="67" spans="1:7" ht="16.5" customHeight="1">
      <c r="A67" s="3"/>
      <c r="B67" s="17"/>
      <c r="C67" s="8"/>
      <c r="D67" s="6"/>
      <c r="E67" s="6"/>
      <c r="F67" s="6"/>
      <c r="G67" s="6"/>
    </row>
    <row r="68" spans="1:7" ht="15.75" customHeight="1">
      <c r="A68" s="3"/>
      <c r="B68" s="64" t="s">
        <v>166</v>
      </c>
      <c r="C68" s="64"/>
      <c r="D68" s="4">
        <f>SUM(D61,D66)</f>
        <v>1179463</v>
      </c>
      <c r="E68" s="4">
        <f>SUM(E61,E66)</f>
        <v>1014254</v>
      </c>
      <c r="F68" s="4">
        <f>E68-D68</f>
        <v>-165209</v>
      </c>
      <c r="G68" s="4">
        <f>IF(D68=0,0,E68/D68)*100</f>
        <v>85.99286285368851</v>
      </c>
    </row>
    <row r="69" spans="1:7" ht="16.5" customHeight="1">
      <c r="A69" s="3"/>
      <c r="B69" s="17"/>
      <c r="C69" s="8"/>
      <c r="D69" s="6"/>
      <c r="E69" s="6"/>
      <c r="F69" s="6"/>
      <c r="G69" s="6"/>
    </row>
    <row r="70" spans="1:7" ht="16.5" customHeight="1">
      <c r="A70" s="3"/>
      <c r="B70" s="70" t="s">
        <v>167</v>
      </c>
      <c r="C70" s="70"/>
      <c r="D70" s="70"/>
      <c r="E70" s="70"/>
      <c r="F70" s="70"/>
      <c r="G70" s="70"/>
    </row>
    <row r="71" spans="1:7" ht="16.5" customHeight="1">
      <c r="A71" s="3"/>
      <c r="B71" s="21" t="s">
        <v>84</v>
      </c>
      <c r="C71" s="18"/>
      <c r="D71" s="18"/>
      <c r="E71" s="18"/>
      <c r="F71" s="18"/>
      <c r="G71" s="18"/>
    </row>
    <row r="72" spans="1:12" ht="16.5" customHeight="1">
      <c r="A72" s="3"/>
      <c r="B72" s="22" t="s">
        <v>108</v>
      </c>
      <c r="C72" s="19" t="s">
        <v>109</v>
      </c>
      <c r="D72" s="4">
        <v>2276559</v>
      </c>
      <c r="E72" s="4">
        <v>2187560</v>
      </c>
      <c r="F72" s="4">
        <f aca="true" t="shared" si="8" ref="F72:F99">E72-D72</f>
        <v>-88999</v>
      </c>
      <c r="G72" s="4">
        <f aca="true" t="shared" si="9" ref="G72:G99">IF(D72=0,0,E72/D72)*100</f>
        <v>96.09063503295982</v>
      </c>
      <c r="H72" s="7">
        <v>2276559</v>
      </c>
      <c r="I72" s="7">
        <v>2187560</v>
      </c>
      <c r="J72" s="7">
        <f aca="true" t="shared" si="10" ref="J72:J98">IF(L72="Рекапитулация по функции: Натурални",IF(C72="0100",H72,0),H72)</f>
        <v>2276559</v>
      </c>
      <c r="K72" s="2">
        <f aca="true" t="shared" si="11" ref="K72:K98">IF(L72="Рекапитулация по функции: Натурални",IF(C72="0100",I72,0),I72)</f>
        <v>2187560</v>
      </c>
      <c r="L72" s="7" t="s">
        <v>274</v>
      </c>
    </row>
    <row r="73" spans="1:12" ht="16.5" customHeight="1">
      <c r="A73" s="3"/>
      <c r="B73" s="22" t="s">
        <v>110</v>
      </c>
      <c r="C73" s="19" t="s">
        <v>111</v>
      </c>
      <c r="D73" s="4">
        <v>2276559</v>
      </c>
      <c r="E73" s="4">
        <v>2187560</v>
      </c>
      <c r="F73" s="4">
        <f t="shared" si="8"/>
        <v>-88999</v>
      </c>
      <c r="G73" s="4">
        <f t="shared" si="9"/>
        <v>96.09063503295982</v>
      </c>
      <c r="H73" s="7">
        <v>0</v>
      </c>
      <c r="I73" s="7">
        <v>0</v>
      </c>
      <c r="J73" s="7">
        <f t="shared" si="10"/>
        <v>0</v>
      </c>
      <c r="K73" s="2">
        <f t="shared" si="11"/>
        <v>0</v>
      </c>
      <c r="L73" s="7" t="s">
        <v>274</v>
      </c>
    </row>
    <row r="74" spans="1:12" ht="16.5" customHeight="1">
      <c r="A74" s="3"/>
      <c r="B74" s="22" t="s">
        <v>85</v>
      </c>
      <c r="C74" s="19" t="s">
        <v>86</v>
      </c>
      <c r="D74" s="4">
        <v>238179</v>
      </c>
      <c r="E74" s="4">
        <v>138696</v>
      </c>
      <c r="F74" s="4">
        <f t="shared" si="8"/>
        <v>-99483</v>
      </c>
      <c r="G74" s="4">
        <f t="shared" si="9"/>
        <v>58.23183404078445</v>
      </c>
      <c r="H74" s="7">
        <v>238179</v>
      </c>
      <c r="I74" s="7">
        <v>138696</v>
      </c>
      <c r="J74" s="7">
        <f t="shared" si="10"/>
        <v>238179</v>
      </c>
      <c r="K74" s="2">
        <f t="shared" si="11"/>
        <v>138696</v>
      </c>
      <c r="L74" s="7" t="s">
        <v>274</v>
      </c>
    </row>
    <row r="75" spans="1:12" ht="16.5" customHeight="1">
      <c r="A75" s="3"/>
      <c r="B75" s="22" t="s">
        <v>148</v>
      </c>
      <c r="C75" s="19" t="s">
        <v>149</v>
      </c>
      <c r="D75" s="4">
        <v>18459</v>
      </c>
      <c r="E75" s="4">
        <v>5590</v>
      </c>
      <c r="F75" s="4">
        <f t="shared" si="8"/>
        <v>-12869</v>
      </c>
      <c r="G75" s="4">
        <f t="shared" si="9"/>
        <v>30.283330624627553</v>
      </c>
      <c r="H75" s="7">
        <v>0</v>
      </c>
      <c r="I75" s="7">
        <v>0</v>
      </c>
      <c r="J75" s="7">
        <f t="shared" si="10"/>
        <v>0</v>
      </c>
      <c r="K75" s="2">
        <f t="shared" si="11"/>
        <v>0</v>
      </c>
      <c r="L75" s="7" t="s">
        <v>274</v>
      </c>
    </row>
    <row r="76" spans="1:12" ht="16.5" customHeight="1">
      <c r="A76" s="3"/>
      <c r="B76" s="22" t="s">
        <v>114</v>
      </c>
      <c r="C76" s="19" t="s">
        <v>115</v>
      </c>
      <c r="D76" s="4">
        <v>116243</v>
      </c>
      <c r="E76" s="4">
        <v>64680</v>
      </c>
      <c r="F76" s="4">
        <f t="shared" si="8"/>
        <v>-51563</v>
      </c>
      <c r="G76" s="4">
        <f t="shared" si="9"/>
        <v>55.642060167063825</v>
      </c>
      <c r="H76" s="7">
        <v>0</v>
      </c>
      <c r="I76" s="7">
        <v>0</v>
      </c>
      <c r="J76" s="7">
        <f t="shared" si="10"/>
        <v>0</v>
      </c>
      <c r="K76" s="2">
        <f t="shared" si="11"/>
        <v>0</v>
      </c>
      <c r="L76" s="7" t="s">
        <v>274</v>
      </c>
    </row>
    <row r="77" spans="1:12" ht="16.5" customHeight="1">
      <c r="A77" s="3"/>
      <c r="B77" s="22" t="s">
        <v>116</v>
      </c>
      <c r="C77" s="19" t="s">
        <v>117</v>
      </c>
      <c r="D77" s="4">
        <v>85327</v>
      </c>
      <c r="E77" s="4">
        <v>54107</v>
      </c>
      <c r="F77" s="4">
        <f t="shared" si="8"/>
        <v>-31220</v>
      </c>
      <c r="G77" s="4">
        <f t="shared" si="9"/>
        <v>63.4113469359054</v>
      </c>
      <c r="H77" s="7">
        <v>0</v>
      </c>
      <c r="I77" s="7">
        <v>0</v>
      </c>
      <c r="J77" s="7">
        <f t="shared" si="10"/>
        <v>0</v>
      </c>
      <c r="K77" s="2">
        <f t="shared" si="11"/>
        <v>0</v>
      </c>
      <c r="L77" s="7" t="s">
        <v>274</v>
      </c>
    </row>
    <row r="78" spans="1:12" ht="16.5" customHeight="1">
      <c r="A78" s="3"/>
      <c r="B78" s="22" t="s">
        <v>118</v>
      </c>
      <c r="C78" s="19" t="s">
        <v>119</v>
      </c>
      <c r="D78" s="4">
        <v>18150</v>
      </c>
      <c r="E78" s="4">
        <v>14319</v>
      </c>
      <c r="F78" s="4">
        <f t="shared" si="8"/>
        <v>-3831</v>
      </c>
      <c r="G78" s="4">
        <f t="shared" si="9"/>
        <v>78.89256198347108</v>
      </c>
      <c r="H78" s="7">
        <v>0</v>
      </c>
      <c r="I78" s="7">
        <v>0</v>
      </c>
      <c r="J78" s="7">
        <f t="shared" si="10"/>
        <v>0</v>
      </c>
      <c r="K78" s="2">
        <f t="shared" si="11"/>
        <v>0</v>
      </c>
      <c r="L78" s="7" t="s">
        <v>274</v>
      </c>
    </row>
    <row r="79" spans="1:12" ht="16.5" customHeight="1">
      <c r="A79" s="3"/>
      <c r="B79" s="22" t="s">
        <v>89</v>
      </c>
      <c r="C79" s="19" t="s">
        <v>90</v>
      </c>
      <c r="D79" s="4">
        <v>517348</v>
      </c>
      <c r="E79" s="4">
        <v>495128</v>
      </c>
      <c r="F79" s="4">
        <f t="shared" si="8"/>
        <v>-22220</v>
      </c>
      <c r="G79" s="4">
        <f t="shared" si="9"/>
        <v>95.70501867215104</v>
      </c>
      <c r="H79" s="7">
        <v>517348</v>
      </c>
      <c r="I79" s="7">
        <v>495128</v>
      </c>
      <c r="J79" s="7">
        <f t="shared" si="10"/>
        <v>517348</v>
      </c>
      <c r="K79" s="2">
        <f t="shared" si="11"/>
        <v>495128</v>
      </c>
      <c r="L79" s="7" t="s">
        <v>274</v>
      </c>
    </row>
    <row r="80" spans="1:12" ht="16.5" customHeight="1">
      <c r="A80" s="3"/>
      <c r="B80" s="22" t="s">
        <v>91</v>
      </c>
      <c r="C80" s="19" t="s">
        <v>92</v>
      </c>
      <c r="D80" s="4">
        <v>262960</v>
      </c>
      <c r="E80" s="4">
        <v>255085</v>
      </c>
      <c r="F80" s="4">
        <f t="shared" si="8"/>
        <v>-7875</v>
      </c>
      <c r="G80" s="4">
        <f t="shared" si="9"/>
        <v>97.00524794645573</v>
      </c>
      <c r="H80" s="7">
        <v>0</v>
      </c>
      <c r="I80" s="7">
        <v>0</v>
      </c>
      <c r="J80" s="7">
        <f t="shared" si="10"/>
        <v>0</v>
      </c>
      <c r="K80" s="2">
        <f t="shared" si="11"/>
        <v>0</v>
      </c>
      <c r="L80" s="7" t="s">
        <v>274</v>
      </c>
    </row>
    <row r="81" spans="1:12" ht="16.5" customHeight="1">
      <c r="A81" s="3"/>
      <c r="B81" s="22" t="s">
        <v>168</v>
      </c>
      <c r="C81" s="19" t="s">
        <v>169</v>
      </c>
      <c r="D81" s="4">
        <v>80404</v>
      </c>
      <c r="E81" s="4">
        <v>74821</v>
      </c>
      <c r="F81" s="4">
        <f t="shared" si="8"/>
        <v>-5583</v>
      </c>
      <c r="G81" s="4">
        <f t="shared" si="9"/>
        <v>93.05631560618875</v>
      </c>
      <c r="H81" s="7">
        <v>0</v>
      </c>
      <c r="I81" s="7">
        <v>0</v>
      </c>
      <c r="J81" s="7">
        <f t="shared" si="10"/>
        <v>0</v>
      </c>
      <c r="K81" s="2">
        <f t="shared" si="11"/>
        <v>0</v>
      </c>
      <c r="L81" s="7" t="s">
        <v>274</v>
      </c>
    </row>
    <row r="82" spans="1:12" ht="16.5" customHeight="1">
      <c r="A82" s="3"/>
      <c r="B82" s="22" t="s">
        <v>93</v>
      </c>
      <c r="C82" s="19" t="s">
        <v>94</v>
      </c>
      <c r="D82" s="4">
        <v>111952</v>
      </c>
      <c r="E82" s="4">
        <v>108352</v>
      </c>
      <c r="F82" s="4">
        <f t="shared" si="8"/>
        <v>-3600</v>
      </c>
      <c r="G82" s="4">
        <f t="shared" si="9"/>
        <v>96.78433614406174</v>
      </c>
      <c r="H82" s="7">
        <v>0</v>
      </c>
      <c r="I82" s="7">
        <v>0</v>
      </c>
      <c r="J82" s="7">
        <f t="shared" si="10"/>
        <v>0</v>
      </c>
      <c r="K82" s="2">
        <f t="shared" si="11"/>
        <v>0</v>
      </c>
      <c r="L82" s="7" t="s">
        <v>274</v>
      </c>
    </row>
    <row r="83" spans="1:12" ht="16.5" customHeight="1">
      <c r="A83" s="3"/>
      <c r="B83" s="22" t="s">
        <v>95</v>
      </c>
      <c r="C83" s="19" t="s">
        <v>96</v>
      </c>
      <c r="D83" s="4">
        <v>62032</v>
      </c>
      <c r="E83" s="4">
        <v>56870</v>
      </c>
      <c r="F83" s="4">
        <f t="shared" si="8"/>
        <v>-5162</v>
      </c>
      <c r="G83" s="4">
        <f t="shared" si="9"/>
        <v>91.67848852205313</v>
      </c>
      <c r="H83" s="7">
        <v>0</v>
      </c>
      <c r="I83" s="7">
        <v>0</v>
      </c>
      <c r="J83" s="7">
        <f t="shared" si="10"/>
        <v>0</v>
      </c>
      <c r="K83" s="2">
        <f t="shared" si="11"/>
        <v>0</v>
      </c>
      <c r="L83" s="7" t="s">
        <v>274</v>
      </c>
    </row>
    <row r="84" spans="1:12" ht="16.5" customHeight="1">
      <c r="A84" s="3"/>
      <c r="B84" s="22" t="s">
        <v>97</v>
      </c>
      <c r="C84" s="19" t="s">
        <v>98</v>
      </c>
      <c r="D84" s="4">
        <v>933806</v>
      </c>
      <c r="E84" s="4">
        <v>640570</v>
      </c>
      <c r="F84" s="4">
        <f t="shared" si="8"/>
        <v>-293236</v>
      </c>
      <c r="G84" s="4">
        <f t="shared" si="9"/>
        <v>68.59776013433198</v>
      </c>
      <c r="H84" s="7">
        <v>933806</v>
      </c>
      <c r="I84" s="7">
        <v>640570</v>
      </c>
      <c r="J84" s="7">
        <f t="shared" si="10"/>
        <v>933806</v>
      </c>
      <c r="K84" s="2">
        <f t="shared" si="11"/>
        <v>640570</v>
      </c>
      <c r="L84" s="7" t="s">
        <v>274</v>
      </c>
    </row>
    <row r="85" spans="1:12" ht="16.5" customHeight="1">
      <c r="A85" s="3"/>
      <c r="B85" s="22" t="s">
        <v>99</v>
      </c>
      <c r="C85" s="19" t="s">
        <v>100</v>
      </c>
      <c r="D85" s="4">
        <v>203123</v>
      </c>
      <c r="E85" s="4">
        <v>135115</v>
      </c>
      <c r="F85" s="4">
        <f t="shared" si="8"/>
        <v>-68008</v>
      </c>
      <c r="G85" s="4">
        <f t="shared" si="9"/>
        <v>66.51880880057895</v>
      </c>
      <c r="H85" s="7">
        <v>0</v>
      </c>
      <c r="I85" s="7">
        <v>0</v>
      </c>
      <c r="J85" s="7">
        <f t="shared" si="10"/>
        <v>0</v>
      </c>
      <c r="K85" s="2">
        <f t="shared" si="11"/>
        <v>0</v>
      </c>
      <c r="L85" s="7" t="s">
        <v>274</v>
      </c>
    </row>
    <row r="86" spans="1:12" ht="16.5" customHeight="1">
      <c r="A86" s="3"/>
      <c r="B86" s="22" t="s">
        <v>176</v>
      </c>
      <c r="C86" s="19" t="s">
        <v>177</v>
      </c>
      <c r="D86" s="4">
        <v>6060</v>
      </c>
      <c r="E86" s="4">
        <v>5925</v>
      </c>
      <c r="F86" s="4">
        <f t="shared" si="8"/>
        <v>-135</v>
      </c>
      <c r="G86" s="4">
        <f t="shared" si="9"/>
        <v>97.77227722772277</v>
      </c>
      <c r="H86" s="7">
        <v>0</v>
      </c>
      <c r="I86" s="7">
        <v>0</v>
      </c>
      <c r="J86" s="7">
        <f t="shared" si="10"/>
        <v>0</v>
      </c>
      <c r="K86" s="2">
        <f t="shared" si="11"/>
        <v>0</v>
      </c>
      <c r="L86" s="7" t="s">
        <v>274</v>
      </c>
    </row>
    <row r="87" spans="1:12" ht="16.5" customHeight="1">
      <c r="A87" s="3"/>
      <c r="B87" s="22" t="s">
        <v>170</v>
      </c>
      <c r="C87" s="19" t="s">
        <v>171</v>
      </c>
      <c r="D87" s="4">
        <v>46215</v>
      </c>
      <c r="E87" s="4">
        <v>37752</v>
      </c>
      <c r="F87" s="4">
        <f t="shared" si="8"/>
        <v>-8463</v>
      </c>
      <c r="G87" s="4">
        <f t="shared" si="9"/>
        <v>81.68776371308016</v>
      </c>
      <c r="H87" s="7">
        <v>0</v>
      </c>
      <c r="I87" s="7">
        <v>0</v>
      </c>
      <c r="J87" s="7">
        <f t="shared" si="10"/>
        <v>0</v>
      </c>
      <c r="K87" s="2">
        <f t="shared" si="11"/>
        <v>0</v>
      </c>
      <c r="L87" s="7" t="s">
        <v>274</v>
      </c>
    </row>
    <row r="88" spans="1:12" ht="16.5" customHeight="1">
      <c r="A88" s="3"/>
      <c r="B88" s="22" t="s">
        <v>101</v>
      </c>
      <c r="C88" s="19" t="s">
        <v>102</v>
      </c>
      <c r="D88" s="4">
        <v>162981</v>
      </c>
      <c r="E88" s="4">
        <v>88063</v>
      </c>
      <c r="F88" s="4">
        <f t="shared" si="8"/>
        <v>-74918</v>
      </c>
      <c r="G88" s="4">
        <f t="shared" si="9"/>
        <v>54.03267865579423</v>
      </c>
      <c r="H88" s="7">
        <v>0</v>
      </c>
      <c r="I88" s="7">
        <v>0</v>
      </c>
      <c r="J88" s="7">
        <f t="shared" si="10"/>
        <v>0</v>
      </c>
      <c r="K88" s="2">
        <f t="shared" si="11"/>
        <v>0</v>
      </c>
      <c r="L88" s="7" t="s">
        <v>274</v>
      </c>
    </row>
    <row r="89" spans="1:12" ht="16.5" customHeight="1">
      <c r="A89" s="3"/>
      <c r="B89" s="22" t="s">
        <v>103</v>
      </c>
      <c r="C89" s="19" t="s">
        <v>104</v>
      </c>
      <c r="D89" s="4">
        <v>151291</v>
      </c>
      <c r="E89" s="4">
        <v>142372</v>
      </c>
      <c r="F89" s="4">
        <f t="shared" si="8"/>
        <v>-8919</v>
      </c>
      <c r="G89" s="4">
        <f t="shared" si="9"/>
        <v>94.10473855021118</v>
      </c>
      <c r="H89" s="7">
        <v>0</v>
      </c>
      <c r="I89" s="7">
        <v>0</v>
      </c>
      <c r="J89" s="7">
        <f t="shared" si="10"/>
        <v>0</v>
      </c>
      <c r="K89" s="2">
        <f t="shared" si="11"/>
        <v>0</v>
      </c>
      <c r="L89" s="7" t="s">
        <v>274</v>
      </c>
    </row>
    <row r="90" spans="1:12" ht="16.5" customHeight="1">
      <c r="A90" s="3"/>
      <c r="B90" s="22" t="s">
        <v>120</v>
      </c>
      <c r="C90" s="19" t="s">
        <v>121</v>
      </c>
      <c r="D90" s="4">
        <v>287213</v>
      </c>
      <c r="E90" s="4">
        <v>177083</v>
      </c>
      <c r="F90" s="4">
        <f t="shared" si="8"/>
        <v>-110130</v>
      </c>
      <c r="G90" s="4">
        <f t="shared" si="9"/>
        <v>61.6556353646945</v>
      </c>
      <c r="H90" s="7">
        <v>0</v>
      </c>
      <c r="I90" s="7">
        <v>0</v>
      </c>
      <c r="J90" s="7">
        <f t="shared" si="10"/>
        <v>0</v>
      </c>
      <c r="K90" s="2">
        <f t="shared" si="11"/>
        <v>0</v>
      </c>
      <c r="L90" s="7" t="s">
        <v>274</v>
      </c>
    </row>
    <row r="91" spans="1:12" ht="16.5" customHeight="1">
      <c r="A91" s="3"/>
      <c r="B91" s="22" t="s">
        <v>150</v>
      </c>
      <c r="C91" s="19" t="s">
        <v>151</v>
      </c>
      <c r="D91" s="4">
        <v>61280</v>
      </c>
      <c r="E91" s="4">
        <v>44030</v>
      </c>
      <c r="F91" s="4">
        <f t="shared" si="8"/>
        <v>-17250</v>
      </c>
      <c r="G91" s="4">
        <f t="shared" si="9"/>
        <v>71.85052219321149</v>
      </c>
      <c r="H91" s="7">
        <v>0</v>
      </c>
      <c r="I91" s="7">
        <v>0</v>
      </c>
      <c r="J91" s="7">
        <f t="shared" si="10"/>
        <v>0</v>
      </c>
      <c r="K91" s="2">
        <f t="shared" si="11"/>
        <v>0</v>
      </c>
      <c r="L91" s="7" t="s">
        <v>274</v>
      </c>
    </row>
    <row r="92" spans="1:12" ht="16.5" customHeight="1">
      <c r="A92" s="3"/>
      <c r="B92" s="22" t="s">
        <v>172</v>
      </c>
      <c r="C92" s="19" t="s">
        <v>173</v>
      </c>
      <c r="D92" s="4">
        <v>8985</v>
      </c>
      <c r="E92" s="4">
        <v>4466</v>
      </c>
      <c r="F92" s="4">
        <f t="shared" si="8"/>
        <v>-4519</v>
      </c>
      <c r="G92" s="4">
        <f t="shared" si="9"/>
        <v>49.70506399554814</v>
      </c>
      <c r="H92" s="7">
        <v>0</v>
      </c>
      <c r="I92" s="7">
        <v>0</v>
      </c>
      <c r="J92" s="7">
        <f t="shared" si="10"/>
        <v>0</v>
      </c>
      <c r="K92" s="2">
        <f t="shared" si="11"/>
        <v>0</v>
      </c>
      <c r="L92" s="7" t="s">
        <v>274</v>
      </c>
    </row>
    <row r="93" spans="1:12" ht="16.5" customHeight="1">
      <c r="A93" s="3"/>
      <c r="B93" s="22" t="s">
        <v>158</v>
      </c>
      <c r="C93" s="19" t="s">
        <v>159</v>
      </c>
      <c r="D93" s="4">
        <v>4803</v>
      </c>
      <c r="E93" s="4">
        <v>3909</v>
      </c>
      <c r="F93" s="4">
        <f t="shared" si="8"/>
        <v>-894</v>
      </c>
      <c r="G93" s="4">
        <f t="shared" si="9"/>
        <v>81.38663335415366</v>
      </c>
      <c r="H93" s="7">
        <v>0</v>
      </c>
      <c r="I93" s="7">
        <v>0</v>
      </c>
      <c r="J93" s="7">
        <f t="shared" si="10"/>
        <v>0</v>
      </c>
      <c r="K93" s="2">
        <f t="shared" si="11"/>
        <v>0</v>
      </c>
      <c r="L93" s="7" t="s">
        <v>274</v>
      </c>
    </row>
    <row r="94" spans="1:12" ht="16.5" customHeight="1">
      <c r="A94" s="3"/>
      <c r="B94" s="22" t="s">
        <v>152</v>
      </c>
      <c r="C94" s="19" t="s">
        <v>153</v>
      </c>
      <c r="D94" s="4">
        <v>1855</v>
      </c>
      <c r="E94" s="4">
        <v>1855</v>
      </c>
      <c r="F94" s="4">
        <f t="shared" si="8"/>
        <v>0</v>
      </c>
      <c r="G94" s="4">
        <f t="shared" si="9"/>
        <v>100</v>
      </c>
      <c r="H94" s="7">
        <v>0</v>
      </c>
      <c r="I94" s="7">
        <v>0</v>
      </c>
      <c r="J94" s="7">
        <f t="shared" si="10"/>
        <v>0</v>
      </c>
      <c r="K94" s="2">
        <f t="shared" si="11"/>
        <v>0</v>
      </c>
      <c r="L94" s="7" t="s">
        <v>274</v>
      </c>
    </row>
    <row r="95" spans="1:12" ht="16.5" customHeight="1">
      <c r="A95" s="3"/>
      <c r="B95" s="22" t="s">
        <v>124</v>
      </c>
      <c r="C95" s="19" t="s">
        <v>125</v>
      </c>
      <c r="D95" s="4">
        <v>15763</v>
      </c>
      <c r="E95" s="4">
        <v>13637</v>
      </c>
      <c r="F95" s="4">
        <f t="shared" si="8"/>
        <v>-2126</v>
      </c>
      <c r="G95" s="4">
        <f t="shared" si="9"/>
        <v>86.5127196599632</v>
      </c>
      <c r="H95" s="7">
        <v>15763</v>
      </c>
      <c r="I95" s="7">
        <v>13637</v>
      </c>
      <c r="J95" s="7">
        <f t="shared" si="10"/>
        <v>15763</v>
      </c>
      <c r="K95" s="2">
        <f t="shared" si="11"/>
        <v>13637</v>
      </c>
      <c r="L95" s="7" t="s">
        <v>274</v>
      </c>
    </row>
    <row r="96" spans="1:12" ht="16.5" customHeight="1">
      <c r="A96" s="3"/>
      <c r="B96" s="22" t="s">
        <v>126</v>
      </c>
      <c r="C96" s="19" t="s">
        <v>127</v>
      </c>
      <c r="D96" s="4">
        <v>656</v>
      </c>
      <c r="E96" s="4">
        <v>150</v>
      </c>
      <c r="F96" s="4">
        <f t="shared" si="8"/>
        <v>-506</v>
      </c>
      <c r="G96" s="4">
        <f t="shared" si="9"/>
        <v>22.865853658536587</v>
      </c>
      <c r="H96" s="7">
        <v>0</v>
      </c>
      <c r="I96" s="7">
        <v>0</v>
      </c>
      <c r="J96" s="7">
        <f t="shared" si="10"/>
        <v>0</v>
      </c>
      <c r="K96" s="2">
        <f t="shared" si="11"/>
        <v>0</v>
      </c>
      <c r="L96" s="7" t="s">
        <v>274</v>
      </c>
    </row>
    <row r="97" spans="1:12" ht="16.5" customHeight="1">
      <c r="A97" s="3"/>
      <c r="B97" s="22" t="s">
        <v>178</v>
      </c>
      <c r="C97" s="19" t="s">
        <v>179</v>
      </c>
      <c r="D97" s="4">
        <v>15107</v>
      </c>
      <c r="E97" s="4">
        <v>13487</v>
      </c>
      <c r="F97" s="4">
        <f t="shared" si="8"/>
        <v>-1620</v>
      </c>
      <c r="G97" s="4">
        <f t="shared" si="9"/>
        <v>89.27649434037201</v>
      </c>
      <c r="H97" s="7">
        <v>0</v>
      </c>
      <c r="I97" s="7">
        <v>0</v>
      </c>
      <c r="J97" s="7">
        <f t="shared" si="10"/>
        <v>0</v>
      </c>
      <c r="K97" s="2">
        <f t="shared" si="11"/>
        <v>0</v>
      </c>
      <c r="L97" s="7" t="s">
        <v>274</v>
      </c>
    </row>
    <row r="98" spans="1:12" ht="16.5" customHeight="1">
      <c r="A98" s="3"/>
      <c r="B98" s="22" t="s">
        <v>180</v>
      </c>
      <c r="C98" s="19" t="s">
        <v>181</v>
      </c>
      <c r="D98" s="4">
        <v>49302</v>
      </c>
      <c r="E98" s="4">
        <v>42268</v>
      </c>
      <c r="F98" s="4">
        <f t="shared" si="8"/>
        <v>-7034</v>
      </c>
      <c r="G98" s="4">
        <f t="shared" si="9"/>
        <v>85.73283031114356</v>
      </c>
      <c r="H98" s="7">
        <v>49302</v>
      </c>
      <c r="I98" s="7">
        <v>42268</v>
      </c>
      <c r="J98" s="7">
        <f t="shared" si="10"/>
        <v>49302</v>
      </c>
      <c r="K98" s="2">
        <f t="shared" si="11"/>
        <v>42268</v>
      </c>
      <c r="L98" s="7" t="s">
        <v>274</v>
      </c>
    </row>
    <row r="99" spans="1:7" ht="15.75" customHeight="1">
      <c r="A99" s="3"/>
      <c r="B99" s="64" t="s">
        <v>105</v>
      </c>
      <c r="C99" s="64"/>
      <c r="D99" s="4">
        <f>SUM(J72:J98)</f>
        <v>4030957</v>
      </c>
      <c r="E99" s="4">
        <f>SUM(K72:K98)</f>
        <v>3517859</v>
      </c>
      <c r="F99" s="4">
        <f t="shared" si="8"/>
        <v>-513098</v>
      </c>
      <c r="G99" s="4">
        <f t="shared" si="9"/>
        <v>87.27106243008794</v>
      </c>
    </row>
    <row r="100" spans="1:7" ht="16.5" customHeight="1">
      <c r="A100" s="3"/>
      <c r="B100" s="21" t="s">
        <v>128</v>
      </c>
      <c r="C100" s="18"/>
      <c r="D100" s="18"/>
      <c r="E100" s="18"/>
      <c r="F100" s="18"/>
      <c r="G100" s="18"/>
    </row>
    <row r="101" spans="1:12" ht="16.5" customHeight="1">
      <c r="A101" s="3"/>
      <c r="B101" s="22" t="s">
        <v>129</v>
      </c>
      <c r="C101" s="19" t="s">
        <v>130</v>
      </c>
      <c r="D101" s="4">
        <v>5400</v>
      </c>
      <c r="E101" s="4">
        <v>5400</v>
      </c>
      <c r="F101" s="4">
        <f>E101-D101</f>
        <v>0</v>
      </c>
      <c r="G101" s="4">
        <f>IF(D101=0,0,E101/D101)*100</f>
        <v>100</v>
      </c>
      <c r="H101" s="7">
        <v>5400</v>
      </c>
      <c r="I101" s="7">
        <v>5400</v>
      </c>
      <c r="J101" s="7">
        <f>IF(L101="Рекапитулация по функции: Натурални",IF(C101="0100",H101,0),H101)</f>
        <v>5400</v>
      </c>
      <c r="K101" s="2">
        <f>IF(L101="Рекапитулация по функции: Натурални",IF(C101="0100",I101,0),I101)</f>
        <v>5400</v>
      </c>
      <c r="L101" s="7" t="s">
        <v>274</v>
      </c>
    </row>
    <row r="102" spans="1:12" ht="16.5" customHeight="1">
      <c r="A102" s="3"/>
      <c r="B102" s="22" t="s">
        <v>138</v>
      </c>
      <c r="C102" s="19" t="s">
        <v>139</v>
      </c>
      <c r="D102" s="4">
        <v>24343</v>
      </c>
      <c r="E102" s="4">
        <v>23884</v>
      </c>
      <c r="F102" s="4">
        <f>E102-D102</f>
        <v>-459</v>
      </c>
      <c r="G102" s="4">
        <f>IF(D102=0,0,E102/D102)*100</f>
        <v>98.11444768516616</v>
      </c>
      <c r="H102" s="7">
        <v>24343</v>
      </c>
      <c r="I102" s="7">
        <v>23884</v>
      </c>
      <c r="J102" s="7">
        <f>IF(L102="Рекапитулация по функции: Натурални",IF(C102="0100",H102,0),H102)</f>
        <v>24343</v>
      </c>
      <c r="K102" s="2">
        <f>IF(L102="Рекапитулация по функции: Натурални",IF(C102="0100",I102,0),I102)</f>
        <v>23884</v>
      </c>
      <c r="L102" s="7" t="s">
        <v>274</v>
      </c>
    </row>
    <row r="103" spans="1:12" ht="16.5" customHeight="1">
      <c r="A103" s="3"/>
      <c r="B103" s="22" t="s">
        <v>140</v>
      </c>
      <c r="C103" s="19" t="s">
        <v>141</v>
      </c>
      <c r="D103" s="4">
        <v>10229</v>
      </c>
      <c r="E103" s="4">
        <v>10187</v>
      </c>
      <c r="F103" s="4">
        <f>E103-D103</f>
        <v>-42</v>
      </c>
      <c r="G103" s="4">
        <f>IF(D103=0,0,E103/D103)*100</f>
        <v>99.58940267865871</v>
      </c>
      <c r="H103" s="7">
        <v>0</v>
      </c>
      <c r="I103" s="7">
        <v>0</v>
      </c>
      <c r="J103" s="7">
        <f>IF(L103="Рекапитулация по функции: Натурални",IF(C103="0100",H103,0),H103)</f>
        <v>0</v>
      </c>
      <c r="K103" s="2">
        <f>IF(L103="Рекапитулация по функции: Натурални",IF(C103="0100",I103,0),I103)</f>
        <v>0</v>
      </c>
      <c r="L103" s="7" t="s">
        <v>274</v>
      </c>
    </row>
    <row r="104" spans="1:12" ht="16.5" customHeight="1">
      <c r="A104" s="3"/>
      <c r="B104" s="22" t="s">
        <v>142</v>
      </c>
      <c r="C104" s="19" t="s">
        <v>143</v>
      </c>
      <c r="D104" s="4">
        <v>14114</v>
      </c>
      <c r="E104" s="4">
        <v>13697</v>
      </c>
      <c r="F104" s="4">
        <f>E104-D104</f>
        <v>-417</v>
      </c>
      <c r="G104" s="4">
        <f>IF(D104=0,0,E104/D104)*100</f>
        <v>97.04548675074393</v>
      </c>
      <c r="H104" s="7">
        <v>0</v>
      </c>
      <c r="I104" s="7">
        <v>0</v>
      </c>
      <c r="J104" s="7">
        <f>IF(L104="Рекапитулация по функции: Натурални",IF(C104="0100",H104,0),H104)</f>
        <v>0</v>
      </c>
      <c r="K104" s="2">
        <f>IF(L104="Рекапитулация по функции: Натурални",IF(C104="0100",I104,0),I104)</f>
        <v>0</v>
      </c>
      <c r="L104" s="7" t="s">
        <v>274</v>
      </c>
    </row>
    <row r="105" spans="1:7" ht="15.75" customHeight="1">
      <c r="A105" s="3"/>
      <c r="B105" s="64" t="s">
        <v>131</v>
      </c>
      <c r="C105" s="64"/>
      <c r="D105" s="4">
        <f>SUM(J101:J104)</f>
        <v>29743</v>
      </c>
      <c r="E105" s="4">
        <f>SUM(K101:K104)</f>
        <v>29284</v>
      </c>
      <c r="F105" s="4">
        <f>E105-D105</f>
        <v>-459</v>
      </c>
      <c r="G105" s="4">
        <f>IF(D105=0,0,E105/D105)*100</f>
        <v>98.45677974649497</v>
      </c>
    </row>
    <row r="106" spans="1:7" ht="16.5" customHeight="1">
      <c r="A106" s="3"/>
      <c r="B106" s="17"/>
      <c r="C106" s="8"/>
      <c r="D106" s="6"/>
      <c r="E106" s="6"/>
      <c r="F106" s="6"/>
      <c r="G106" s="6"/>
    </row>
    <row r="107" spans="1:7" ht="15.75" customHeight="1">
      <c r="A107" s="3"/>
      <c r="B107" s="64" t="s">
        <v>191</v>
      </c>
      <c r="C107" s="64"/>
      <c r="D107" s="4">
        <f>SUM(D99,D105)</f>
        <v>4060700</v>
      </c>
      <c r="E107" s="4">
        <f>SUM(E99,E105)</f>
        <v>3547143</v>
      </c>
      <c r="F107" s="4">
        <f>E107-D107</f>
        <v>-513557</v>
      </c>
      <c r="G107" s="4">
        <f>IF(D107=0,0,E107/D107)*100</f>
        <v>87.3529933262738</v>
      </c>
    </row>
    <row r="108" spans="1:7" ht="16.5" customHeight="1">
      <c r="A108" s="3"/>
      <c r="B108" s="17"/>
      <c r="C108" s="8"/>
      <c r="D108" s="6"/>
      <c r="E108" s="6"/>
      <c r="F108" s="6"/>
      <c r="G108" s="6"/>
    </row>
    <row r="109" spans="1:7" ht="16.5" customHeight="1">
      <c r="A109" s="3"/>
      <c r="B109" s="70" t="s">
        <v>192</v>
      </c>
      <c r="C109" s="70"/>
      <c r="D109" s="70"/>
      <c r="E109" s="70"/>
      <c r="F109" s="70"/>
      <c r="G109" s="70"/>
    </row>
    <row r="110" spans="1:7" ht="16.5" customHeight="1">
      <c r="A110" s="3"/>
      <c r="B110" s="21" t="s">
        <v>84</v>
      </c>
      <c r="C110" s="18"/>
      <c r="D110" s="18"/>
      <c r="E110" s="18"/>
      <c r="F110" s="18"/>
      <c r="G110" s="18"/>
    </row>
    <row r="111" spans="1:12" ht="16.5" customHeight="1">
      <c r="A111" s="3"/>
      <c r="B111" s="22" t="s">
        <v>108</v>
      </c>
      <c r="C111" s="19" t="s">
        <v>109</v>
      </c>
      <c r="D111" s="4">
        <v>356159</v>
      </c>
      <c r="E111" s="4">
        <v>313524</v>
      </c>
      <c r="F111" s="4">
        <f aca="true" t="shared" si="12" ref="F111:F134">E111-D111</f>
        <v>-42635</v>
      </c>
      <c r="G111" s="4">
        <f aca="true" t="shared" si="13" ref="G111:G134">IF(D111=0,0,E111/D111)*100</f>
        <v>88.02922290325388</v>
      </c>
      <c r="H111" s="7">
        <v>356159</v>
      </c>
      <c r="I111" s="7">
        <v>313524</v>
      </c>
      <c r="J111" s="7">
        <f aca="true" t="shared" si="14" ref="J111:J133">IF(L111="Рекапитулация по функции: Натурални",IF(C111="0100",H111,0),H111)</f>
        <v>356159</v>
      </c>
      <c r="K111" s="2">
        <f aca="true" t="shared" si="15" ref="K111:K133">IF(L111="Рекапитулация по функции: Натурални",IF(C111="0100",I111,0),I111)</f>
        <v>313524</v>
      </c>
      <c r="L111" s="7" t="s">
        <v>274</v>
      </c>
    </row>
    <row r="112" spans="1:12" ht="16.5" customHeight="1">
      <c r="A112" s="3"/>
      <c r="B112" s="22" t="s">
        <v>110</v>
      </c>
      <c r="C112" s="19" t="s">
        <v>111</v>
      </c>
      <c r="D112" s="4">
        <v>356159</v>
      </c>
      <c r="E112" s="4">
        <v>313524</v>
      </c>
      <c r="F112" s="4">
        <f t="shared" si="12"/>
        <v>-42635</v>
      </c>
      <c r="G112" s="4">
        <f t="shared" si="13"/>
        <v>88.02922290325388</v>
      </c>
      <c r="H112" s="7">
        <v>0</v>
      </c>
      <c r="I112" s="7">
        <v>0</v>
      </c>
      <c r="J112" s="7">
        <f t="shared" si="14"/>
        <v>0</v>
      </c>
      <c r="K112" s="2">
        <f t="shared" si="15"/>
        <v>0</v>
      </c>
      <c r="L112" s="7" t="s">
        <v>274</v>
      </c>
    </row>
    <row r="113" spans="1:12" ht="16.5" customHeight="1">
      <c r="A113" s="3"/>
      <c r="B113" s="22" t="s">
        <v>85</v>
      </c>
      <c r="C113" s="19" t="s">
        <v>86</v>
      </c>
      <c r="D113" s="4">
        <v>55758</v>
      </c>
      <c r="E113" s="4">
        <v>33914</v>
      </c>
      <c r="F113" s="4">
        <f t="shared" si="12"/>
        <v>-21844</v>
      </c>
      <c r="G113" s="4">
        <f t="shared" si="13"/>
        <v>60.82355895118189</v>
      </c>
      <c r="H113" s="7">
        <v>55758</v>
      </c>
      <c r="I113" s="7">
        <v>33914</v>
      </c>
      <c r="J113" s="7">
        <f t="shared" si="14"/>
        <v>55758</v>
      </c>
      <c r="K113" s="2">
        <f t="shared" si="15"/>
        <v>33914</v>
      </c>
      <c r="L113" s="7" t="s">
        <v>274</v>
      </c>
    </row>
    <row r="114" spans="1:12" ht="16.5" customHeight="1">
      <c r="A114" s="3"/>
      <c r="B114" s="22" t="s">
        <v>87</v>
      </c>
      <c r="C114" s="19" t="s">
        <v>88</v>
      </c>
      <c r="D114" s="4">
        <v>10475</v>
      </c>
      <c r="E114" s="4">
        <v>6887</v>
      </c>
      <c r="F114" s="4">
        <f t="shared" si="12"/>
        <v>-3588</v>
      </c>
      <c r="G114" s="4">
        <f t="shared" si="13"/>
        <v>65.74701670644392</v>
      </c>
      <c r="H114" s="7">
        <v>0</v>
      </c>
      <c r="I114" s="7">
        <v>0</v>
      </c>
      <c r="J114" s="7">
        <f t="shared" si="14"/>
        <v>0</v>
      </c>
      <c r="K114" s="2">
        <f t="shared" si="15"/>
        <v>0</v>
      </c>
      <c r="L114" s="7" t="s">
        <v>274</v>
      </c>
    </row>
    <row r="115" spans="1:12" ht="16.5" customHeight="1">
      <c r="A115" s="3"/>
      <c r="B115" s="22" t="s">
        <v>148</v>
      </c>
      <c r="C115" s="19" t="s">
        <v>149</v>
      </c>
      <c r="D115" s="4">
        <v>12100</v>
      </c>
      <c r="E115" s="4">
        <v>8400</v>
      </c>
      <c r="F115" s="4">
        <f t="shared" si="12"/>
        <v>-3700</v>
      </c>
      <c r="G115" s="4">
        <f t="shared" si="13"/>
        <v>69.42148760330579</v>
      </c>
      <c r="H115" s="7">
        <v>0</v>
      </c>
      <c r="I115" s="7">
        <v>0</v>
      </c>
      <c r="J115" s="7">
        <f t="shared" si="14"/>
        <v>0</v>
      </c>
      <c r="K115" s="2">
        <f t="shared" si="15"/>
        <v>0</v>
      </c>
      <c r="L115" s="7" t="s">
        <v>274</v>
      </c>
    </row>
    <row r="116" spans="1:12" ht="16.5" customHeight="1">
      <c r="A116" s="3"/>
      <c r="B116" s="22" t="s">
        <v>114</v>
      </c>
      <c r="C116" s="19" t="s">
        <v>115</v>
      </c>
      <c r="D116" s="4">
        <v>11170</v>
      </c>
      <c r="E116" s="4">
        <v>6606</v>
      </c>
      <c r="F116" s="4">
        <f t="shared" si="12"/>
        <v>-4564</v>
      </c>
      <c r="G116" s="4">
        <f t="shared" si="13"/>
        <v>59.14055505819158</v>
      </c>
      <c r="H116" s="7">
        <v>0</v>
      </c>
      <c r="I116" s="7">
        <v>0</v>
      </c>
      <c r="J116" s="7">
        <f t="shared" si="14"/>
        <v>0</v>
      </c>
      <c r="K116" s="2">
        <f t="shared" si="15"/>
        <v>0</v>
      </c>
      <c r="L116" s="7" t="s">
        <v>274</v>
      </c>
    </row>
    <row r="117" spans="1:12" ht="16.5" customHeight="1">
      <c r="A117" s="3"/>
      <c r="B117" s="22" t="s">
        <v>116</v>
      </c>
      <c r="C117" s="19" t="s">
        <v>117</v>
      </c>
      <c r="D117" s="4">
        <v>16423</v>
      </c>
      <c r="E117" s="4">
        <v>10108</v>
      </c>
      <c r="F117" s="4">
        <f t="shared" si="12"/>
        <v>-6315</v>
      </c>
      <c r="G117" s="4">
        <f t="shared" si="13"/>
        <v>61.54782926383731</v>
      </c>
      <c r="H117" s="7">
        <v>0</v>
      </c>
      <c r="I117" s="7">
        <v>0</v>
      </c>
      <c r="J117" s="7">
        <f t="shared" si="14"/>
        <v>0</v>
      </c>
      <c r="K117" s="2">
        <f t="shared" si="15"/>
        <v>0</v>
      </c>
      <c r="L117" s="7" t="s">
        <v>274</v>
      </c>
    </row>
    <row r="118" spans="1:12" ht="16.5" customHeight="1">
      <c r="A118" s="3"/>
      <c r="B118" s="22" t="s">
        <v>118</v>
      </c>
      <c r="C118" s="19" t="s">
        <v>119</v>
      </c>
      <c r="D118" s="4">
        <v>5590</v>
      </c>
      <c r="E118" s="4">
        <v>1913</v>
      </c>
      <c r="F118" s="4">
        <f t="shared" si="12"/>
        <v>-3677</v>
      </c>
      <c r="G118" s="4">
        <f t="shared" si="13"/>
        <v>34.22182468694096</v>
      </c>
      <c r="H118" s="7">
        <v>0</v>
      </c>
      <c r="I118" s="7">
        <v>0</v>
      </c>
      <c r="J118" s="7">
        <f t="shared" si="14"/>
        <v>0</v>
      </c>
      <c r="K118" s="2">
        <f t="shared" si="15"/>
        <v>0</v>
      </c>
      <c r="L118" s="7" t="s">
        <v>274</v>
      </c>
    </row>
    <row r="119" spans="1:12" ht="16.5" customHeight="1">
      <c r="A119" s="3"/>
      <c r="B119" s="22" t="s">
        <v>89</v>
      </c>
      <c r="C119" s="19" t="s">
        <v>90</v>
      </c>
      <c r="D119" s="4">
        <v>87783</v>
      </c>
      <c r="E119" s="4">
        <v>62260</v>
      </c>
      <c r="F119" s="4">
        <f t="shared" si="12"/>
        <v>-25523</v>
      </c>
      <c r="G119" s="4">
        <f t="shared" si="13"/>
        <v>70.92489434172904</v>
      </c>
      <c r="H119" s="7">
        <v>87783</v>
      </c>
      <c r="I119" s="7">
        <v>62260</v>
      </c>
      <c r="J119" s="7">
        <f t="shared" si="14"/>
        <v>87783</v>
      </c>
      <c r="K119" s="2">
        <f t="shared" si="15"/>
        <v>62260</v>
      </c>
      <c r="L119" s="7" t="s">
        <v>274</v>
      </c>
    </row>
    <row r="120" spans="1:12" ht="16.5" customHeight="1">
      <c r="A120" s="3"/>
      <c r="B120" s="22" t="s">
        <v>91</v>
      </c>
      <c r="C120" s="19" t="s">
        <v>92</v>
      </c>
      <c r="D120" s="4">
        <v>51451</v>
      </c>
      <c r="E120" s="4">
        <v>38134</v>
      </c>
      <c r="F120" s="4">
        <f t="shared" si="12"/>
        <v>-13317</v>
      </c>
      <c r="G120" s="4">
        <f t="shared" si="13"/>
        <v>74.11712114438981</v>
      </c>
      <c r="H120" s="7">
        <v>0</v>
      </c>
      <c r="I120" s="7">
        <v>0</v>
      </c>
      <c r="J120" s="7">
        <f t="shared" si="14"/>
        <v>0</v>
      </c>
      <c r="K120" s="2">
        <f t="shared" si="15"/>
        <v>0</v>
      </c>
      <c r="L120" s="7" t="s">
        <v>274</v>
      </c>
    </row>
    <row r="121" spans="1:12" ht="16.5" customHeight="1">
      <c r="A121" s="3"/>
      <c r="B121" s="22" t="s">
        <v>168</v>
      </c>
      <c r="C121" s="19" t="s">
        <v>169</v>
      </c>
      <c r="D121" s="4">
        <v>1500</v>
      </c>
      <c r="E121" s="4">
        <v>0</v>
      </c>
      <c r="F121" s="4">
        <f t="shared" si="12"/>
        <v>-1500</v>
      </c>
      <c r="G121" s="4">
        <f t="shared" si="13"/>
        <v>0</v>
      </c>
      <c r="H121" s="7">
        <v>0</v>
      </c>
      <c r="I121" s="7">
        <v>0</v>
      </c>
      <c r="J121" s="7">
        <f t="shared" si="14"/>
        <v>0</v>
      </c>
      <c r="K121" s="2">
        <f t="shared" si="15"/>
        <v>0</v>
      </c>
      <c r="L121" s="7" t="s">
        <v>274</v>
      </c>
    </row>
    <row r="122" spans="1:12" ht="16.5" customHeight="1">
      <c r="A122" s="3"/>
      <c r="B122" s="22" t="s">
        <v>93</v>
      </c>
      <c r="C122" s="19" t="s">
        <v>94</v>
      </c>
      <c r="D122" s="4">
        <v>22527</v>
      </c>
      <c r="E122" s="4">
        <v>15933</v>
      </c>
      <c r="F122" s="4">
        <f t="shared" si="12"/>
        <v>-6594</v>
      </c>
      <c r="G122" s="4">
        <f t="shared" si="13"/>
        <v>70.72845918231455</v>
      </c>
      <c r="H122" s="7">
        <v>0</v>
      </c>
      <c r="I122" s="7">
        <v>0</v>
      </c>
      <c r="J122" s="7">
        <f t="shared" si="14"/>
        <v>0</v>
      </c>
      <c r="K122" s="2">
        <f t="shared" si="15"/>
        <v>0</v>
      </c>
      <c r="L122" s="7" t="s">
        <v>274</v>
      </c>
    </row>
    <row r="123" spans="1:12" ht="16.5" customHeight="1">
      <c r="A123" s="3"/>
      <c r="B123" s="22" t="s">
        <v>95</v>
      </c>
      <c r="C123" s="19" t="s">
        <v>96</v>
      </c>
      <c r="D123" s="4">
        <v>12305</v>
      </c>
      <c r="E123" s="4">
        <v>8193</v>
      </c>
      <c r="F123" s="4">
        <f t="shared" si="12"/>
        <v>-4112</v>
      </c>
      <c r="G123" s="4">
        <f t="shared" si="13"/>
        <v>66.5826899634295</v>
      </c>
      <c r="H123" s="7">
        <v>0</v>
      </c>
      <c r="I123" s="7">
        <v>0</v>
      </c>
      <c r="J123" s="7">
        <f t="shared" si="14"/>
        <v>0</v>
      </c>
      <c r="K123" s="2">
        <f t="shared" si="15"/>
        <v>0</v>
      </c>
      <c r="L123" s="7" t="s">
        <v>274</v>
      </c>
    </row>
    <row r="124" spans="1:12" ht="16.5" customHeight="1">
      <c r="A124" s="3"/>
      <c r="B124" s="22" t="s">
        <v>97</v>
      </c>
      <c r="C124" s="19" t="s">
        <v>98</v>
      </c>
      <c r="D124" s="4">
        <v>179231</v>
      </c>
      <c r="E124" s="4">
        <v>133180</v>
      </c>
      <c r="F124" s="4">
        <f t="shared" si="12"/>
        <v>-46051</v>
      </c>
      <c r="G124" s="4">
        <f t="shared" si="13"/>
        <v>74.30634209483851</v>
      </c>
      <c r="H124" s="7">
        <v>179231</v>
      </c>
      <c r="I124" s="7">
        <v>133180</v>
      </c>
      <c r="J124" s="7">
        <f t="shared" si="14"/>
        <v>179231</v>
      </c>
      <c r="K124" s="2">
        <f t="shared" si="15"/>
        <v>133180</v>
      </c>
      <c r="L124" s="7" t="s">
        <v>274</v>
      </c>
    </row>
    <row r="125" spans="1:12" ht="16.5" customHeight="1">
      <c r="A125" s="3"/>
      <c r="B125" s="22" t="s">
        <v>99</v>
      </c>
      <c r="C125" s="19" t="s">
        <v>100</v>
      </c>
      <c r="D125" s="4">
        <v>20409</v>
      </c>
      <c r="E125" s="4">
        <v>17838</v>
      </c>
      <c r="F125" s="4">
        <f t="shared" si="12"/>
        <v>-2571</v>
      </c>
      <c r="G125" s="4">
        <f t="shared" si="13"/>
        <v>87.4026164927238</v>
      </c>
      <c r="H125" s="7">
        <v>0</v>
      </c>
      <c r="I125" s="7">
        <v>0</v>
      </c>
      <c r="J125" s="7">
        <f t="shared" si="14"/>
        <v>0</v>
      </c>
      <c r="K125" s="2">
        <f t="shared" si="15"/>
        <v>0</v>
      </c>
      <c r="L125" s="7" t="s">
        <v>274</v>
      </c>
    </row>
    <row r="126" spans="1:12" ht="16.5" customHeight="1">
      <c r="A126" s="3"/>
      <c r="B126" s="22" t="s">
        <v>197</v>
      </c>
      <c r="C126" s="19" t="s">
        <v>198</v>
      </c>
      <c r="D126" s="4">
        <v>7800</v>
      </c>
      <c r="E126" s="4">
        <v>854</v>
      </c>
      <c r="F126" s="4">
        <f t="shared" si="12"/>
        <v>-6946</v>
      </c>
      <c r="G126" s="4">
        <f t="shared" si="13"/>
        <v>10.948717948717949</v>
      </c>
      <c r="H126" s="7">
        <v>0</v>
      </c>
      <c r="I126" s="7">
        <v>0</v>
      </c>
      <c r="J126" s="7">
        <f t="shared" si="14"/>
        <v>0</v>
      </c>
      <c r="K126" s="2">
        <f t="shared" si="15"/>
        <v>0</v>
      </c>
      <c r="L126" s="7" t="s">
        <v>274</v>
      </c>
    </row>
    <row r="127" spans="1:12" ht="16.5" customHeight="1">
      <c r="A127" s="3"/>
      <c r="B127" s="22" t="s">
        <v>176</v>
      </c>
      <c r="C127" s="19" t="s">
        <v>177</v>
      </c>
      <c r="D127" s="4">
        <v>6100</v>
      </c>
      <c r="E127" s="4">
        <v>4550</v>
      </c>
      <c r="F127" s="4">
        <f t="shared" si="12"/>
        <v>-1550</v>
      </c>
      <c r="G127" s="4">
        <f t="shared" si="13"/>
        <v>74.59016393442623</v>
      </c>
      <c r="H127" s="7">
        <v>0</v>
      </c>
      <c r="I127" s="7">
        <v>0</v>
      </c>
      <c r="J127" s="7">
        <f t="shared" si="14"/>
        <v>0</v>
      </c>
      <c r="K127" s="2">
        <f t="shared" si="15"/>
        <v>0</v>
      </c>
      <c r="L127" s="7" t="s">
        <v>274</v>
      </c>
    </row>
    <row r="128" spans="1:12" ht="16.5" customHeight="1">
      <c r="A128" s="3"/>
      <c r="B128" s="22" t="s">
        <v>101</v>
      </c>
      <c r="C128" s="19" t="s">
        <v>102</v>
      </c>
      <c r="D128" s="4">
        <v>28117</v>
      </c>
      <c r="E128" s="4">
        <v>13559</v>
      </c>
      <c r="F128" s="4">
        <f t="shared" si="12"/>
        <v>-14558</v>
      </c>
      <c r="G128" s="4">
        <f t="shared" si="13"/>
        <v>48.223494682932035</v>
      </c>
      <c r="H128" s="7">
        <v>0</v>
      </c>
      <c r="I128" s="7">
        <v>0</v>
      </c>
      <c r="J128" s="7">
        <f t="shared" si="14"/>
        <v>0</v>
      </c>
      <c r="K128" s="2">
        <f t="shared" si="15"/>
        <v>0</v>
      </c>
      <c r="L128" s="7" t="s">
        <v>274</v>
      </c>
    </row>
    <row r="129" spans="1:12" ht="16.5" customHeight="1">
      <c r="A129" s="3"/>
      <c r="B129" s="22" t="s">
        <v>103</v>
      </c>
      <c r="C129" s="19" t="s">
        <v>104</v>
      </c>
      <c r="D129" s="4">
        <v>42300</v>
      </c>
      <c r="E129" s="4">
        <v>35295</v>
      </c>
      <c r="F129" s="4">
        <f t="shared" si="12"/>
        <v>-7005</v>
      </c>
      <c r="G129" s="4">
        <f t="shared" si="13"/>
        <v>83.43971631205673</v>
      </c>
      <c r="H129" s="7">
        <v>0</v>
      </c>
      <c r="I129" s="7">
        <v>0</v>
      </c>
      <c r="J129" s="7">
        <f t="shared" si="14"/>
        <v>0</v>
      </c>
      <c r="K129" s="2">
        <f t="shared" si="15"/>
        <v>0</v>
      </c>
      <c r="L129" s="7" t="s">
        <v>274</v>
      </c>
    </row>
    <row r="130" spans="1:12" ht="16.5" customHeight="1">
      <c r="A130" s="3"/>
      <c r="B130" s="22" t="s">
        <v>120</v>
      </c>
      <c r="C130" s="19" t="s">
        <v>121</v>
      </c>
      <c r="D130" s="4">
        <v>29855</v>
      </c>
      <c r="E130" s="4">
        <v>19045</v>
      </c>
      <c r="F130" s="4">
        <f t="shared" si="12"/>
        <v>-10810</v>
      </c>
      <c r="G130" s="4">
        <f t="shared" si="13"/>
        <v>63.791659688494384</v>
      </c>
      <c r="H130" s="7">
        <v>0</v>
      </c>
      <c r="I130" s="7">
        <v>0</v>
      </c>
      <c r="J130" s="7">
        <f t="shared" si="14"/>
        <v>0</v>
      </c>
      <c r="K130" s="2">
        <f t="shared" si="15"/>
        <v>0</v>
      </c>
      <c r="L130" s="7" t="s">
        <v>274</v>
      </c>
    </row>
    <row r="131" spans="1:12" ht="16.5" customHeight="1">
      <c r="A131" s="3"/>
      <c r="B131" s="22" t="s">
        <v>150</v>
      </c>
      <c r="C131" s="19" t="s">
        <v>151</v>
      </c>
      <c r="D131" s="4">
        <v>43500</v>
      </c>
      <c r="E131" s="4">
        <v>41888</v>
      </c>
      <c r="F131" s="4">
        <f t="shared" si="12"/>
        <v>-1612</v>
      </c>
      <c r="G131" s="4">
        <f t="shared" si="13"/>
        <v>96.29425287356321</v>
      </c>
      <c r="H131" s="7">
        <v>0</v>
      </c>
      <c r="I131" s="7">
        <v>0</v>
      </c>
      <c r="J131" s="7">
        <f t="shared" si="14"/>
        <v>0</v>
      </c>
      <c r="K131" s="2">
        <f t="shared" si="15"/>
        <v>0</v>
      </c>
      <c r="L131" s="7" t="s">
        <v>274</v>
      </c>
    </row>
    <row r="132" spans="1:12" ht="16.5" customHeight="1">
      <c r="A132" s="3"/>
      <c r="B132" s="22" t="s">
        <v>172</v>
      </c>
      <c r="C132" s="19" t="s">
        <v>173</v>
      </c>
      <c r="D132" s="4">
        <v>150</v>
      </c>
      <c r="E132" s="4">
        <v>0</v>
      </c>
      <c r="F132" s="4">
        <f t="shared" si="12"/>
        <v>-150</v>
      </c>
      <c r="G132" s="4">
        <f t="shared" si="13"/>
        <v>0</v>
      </c>
      <c r="H132" s="7">
        <v>0</v>
      </c>
      <c r="I132" s="7">
        <v>0</v>
      </c>
      <c r="J132" s="7">
        <f t="shared" si="14"/>
        <v>0</v>
      </c>
      <c r="K132" s="2">
        <f t="shared" si="15"/>
        <v>0</v>
      </c>
      <c r="L132" s="7" t="s">
        <v>274</v>
      </c>
    </row>
    <row r="133" spans="1:12" ht="16.5" customHeight="1">
      <c r="A133" s="3"/>
      <c r="B133" s="22" t="s">
        <v>158</v>
      </c>
      <c r="C133" s="19" t="s">
        <v>159</v>
      </c>
      <c r="D133" s="4">
        <v>1000</v>
      </c>
      <c r="E133" s="4">
        <v>151</v>
      </c>
      <c r="F133" s="4">
        <f t="shared" si="12"/>
        <v>-849</v>
      </c>
      <c r="G133" s="4">
        <f t="shared" si="13"/>
        <v>15.1</v>
      </c>
      <c r="H133" s="7">
        <v>0</v>
      </c>
      <c r="I133" s="7">
        <v>0</v>
      </c>
      <c r="J133" s="7">
        <f t="shared" si="14"/>
        <v>0</v>
      </c>
      <c r="K133" s="2">
        <f t="shared" si="15"/>
        <v>0</v>
      </c>
      <c r="L133" s="7" t="s">
        <v>274</v>
      </c>
    </row>
    <row r="134" spans="1:7" ht="15.75" customHeight="1">
      <c r="A134" s="3"/>
      <c r="B134" s="64" t="s">
        <v>105</v>
      </c>
      <c r="C134" s="64"/>
      <c r="D134" s="4">
        <f>SUM(J111:J133)</f>
        <v>678931</v>
      </c>
      <c r="E134" s="4">
        <f>SUM(K111:K133)</f>
        <v>542878</v>
      </c>
      <c r="F134" s="4">
        <f t="shared" si="12"/>
        <v>-136053</v>
      </c>
      <c r="G134" s="4">
        <f t="shared" si="13"/>
        <v>79.96070292857448</v>
      </c>
    </row>
    <row r="135" spans="1:7" ht="16.5" customHeight="1">
      <c r="A135" s="3"/>
      <c r="B135" s="21" t="s">
        <v>128</v>
      </c>
      <c r="C135" s="18"/>
      <c r="D135" s="18"/>
      <c r="E135" s="18"/>
      <c r="F135" s="18"/>
      <c r="G135" s="18"/>
    </row>
    <row r="136" spans="1:12" ht="16.5" customHeight="1">
      <c r="A136" s="3"/>
      <c r="B136" s="22" t="s">
        <v>138</v>
      </c>
      <c r="C136" s="19" t="s">
        <v>139</v>
      </c>
      <c r="D136" s="4">
        <v>32000</v>
      </c>
      <c r="E136" s="4">
        <v>26870</v>
      </c>
      <c r="F136" s="4">
        <f>E136-D136</f>
        <v>-5130</v>
      </c>
      <c r="G136" s="4">
        <f>IF(D136=0,0,E136/D136)*100</f>
        <v>83.96875</v>
      </c>
      <c r="H136" s="7">
        <v>32000</v>
      </c>
      <c r="I136" s="7">
        <v>26870</v>
      </c>
      <c r="J136" s="7">
        <f>IF(L136="Рекапитулация по функции: Натурални",IF(C136="0100",H136,0),H136)</f>
        <v>32000</v>
      </c>
      <c r="K136" s="2">
        <f>IF(L136="Рекапитулация по функции: Натурални",IF(C136="0100",I136,0),I136)</f>
        <v>26870</v>
      </c>
      <c r="L136" s="7" t="s">
        <v>274</v>
      </c>
    </row>
    <row r="137" spans="1:12" ht="16.5" customHeight="1">
      <c r="A137" s="3"/>
      <c r="B137" s="22" t="s">
        <v>142</v>
      </c>
      <c r="C137" s="19" t="s">
        <v>143</v>
      </c>
      <c r="D137" s="4">
        <v>22000</v>
      </c>
      <c r="E137" s="4">
        <v>20000</v>
      </c>
      <c r="F137" s="4">
        <f>E137-D137</f>
        <v>-2000</v>
      </c>
      <c r="G137" s="4">
        <f>IF(D137=0,0,E137/D137)*100</f>
        <v>90.9090909090909</v>
      </c>
      <c r="H137" s="7">
        <v>0</v>
      </c>
      <c r="I137" s="7">
        <v>0</v>
      </c>
      <c r="J137" s="7">
        <f>IF(L137="Рекапитулация по функции: Натурални",IF(C137="0100",H137,0),H137)</f>
        <v>0</v>
      </c>
      <c r="K137" s="2">
        <f>IF(L137="Рекапитулация по функции: Натурални",IF(C137="0100",I137,0),I137)</f>
        <v>0</v>
      </c>
      <c r="L137" s="7" t="s">
        <v>274</v>
      </c>
    </row>
    <row r="138" spans="1:12" ht="16.5" customHeight="1">
      <c r="A138" s="3"/>
      <c r="B138" s="22" t="s">
        <v>194</v>
      </c>
      <c r="C138" s="19" t="s">
        <v>195</v>
      </c>
      <c r="D138" s="4">
        <v>10000</v>
      </c>
      <c r="E138" s="4">
        <v>6870</v>
      </c>
      <c r="F138" s="4">
        <f>E138-D138</f>
        <v>-3130</v>
      </c>
      <c r="G138" s="4">
        <f>IF(D138=0,0,E138/D138)*100</f>
        <v>68.7</v>
      </c>
      <c r="H138" s="7">
        <v>0</v>
      </c>
      <c r="I138" s="7">
        <v>0</v>
      </c>
      <c r="J138" s="7">
        <f>IF(L138="Рекапитулация по функции: Натурални",IF(C138="0100",H138,0),H138)</f>
        <v>0</v>
      </c>
      <c r="K138" s="2">
        <f>IF(L138="Рекапитулация по функции: Натурални",IF(C138="0100",I138,0),I138)</f>
        <v>0</v>
      </c>
      <c r="L138" s="7" t="s">
        <v>274</v>
      </c>
    </row>
    <row r="139" spans="1:7" ht="15.75" customHeight="1">
      <c r="A139" s="3"/>
      <c r="B139" s="64" t="s">
        <v>131</v>
      </c>
      <c r="C139" s="64"/>
      <c r="D139" s="4">
        <f>SUM(J136:J138)</f>
        <v>32000</v>
      </c>
      <c r="E139" s="4">
        <f>SUM(K136:K138)</f>
        <v>26870</v>
      </c>
      <c r="F139" s="4">
        <f>E139-D139</f>
        <v>-5130</v>
      </c>
      <c r="G139" s="4">
        <f>IF(D139=0,0,E139/D139)*100</f>
        <v>83.96875</v>
      </c>
    </row>
    <row r="140" spans="1:7" ht="16.5" customHeight="1">
      <c r="A140" s="3"/>
      <c r="B140" s="17"/>
      <c r="C140" s="8"/>
      <c r="D140" s="6"/>
      <c r="E140" s="6"/>
      <c r="F140" s="6"/>
      <c r="G140" s="6"/>
    </row>
    <row r="141" spans="1:7" ht="15.75" customHeight="1">
      <c r="A141" s="3"/>
      <c r="B141" s="64" t="s">
        <v>202</v>
      </c>
      <c r="C141" s="64"/>
      <c r="D141" s="4">
        <f>SUM(D134,D139)</f>
        <v>710931</v>
      </c>
      <c r="E141" s="4">
        <f>SUM(E134,E139)</f>
        <v>569748</v>
      </c>
      <c r="F141" s="4">
        <f>E141-D141</f>
        <v>-141183</v>
      </c>
      <c r="G141" s="4">
        <f>IF(D141=0,0,E141/D141)*100</f>
        <v>80.14111074070479</v>
      </c>
    </row>
    <row r="142" spans="1:7" ht="16.5" customHeight="1">
      <c r="A142" s="3"/>
      <c r="B142" s="17"/>
      <c r="C142" s="8"/>
      <c r="D142" s="6"/>
      <c r="E142" s="6"/>
      <c r="F142" s="6"/>
      <c r="G142" s="6"/>
    </row>
    <row r="143" spans="1:7" ht="16.5" customHeight="1">
      <c r="A143" s="3"/>
      <c r="B143" s="70" t="s">
        <v>203</v>
      </c>
      <c r="C143" s="70"/>
      <c r="D143" s="70"/>
      <c r="E143" s="70"/>
      <c r="F143" s="70"/>
      <c r="G143" s="70"/>
    </row>
    <row r="144" spans="1:7" ht="16.5" customHeight="1">
      <c r="A144" s="3"/>
      <c r="B144" s="21" t="s">
        <v>84</v>
      </c>
      <c r="C144" s="18"/>
      <c r="D144" s="18"/>
      <c r="E144" s="18"/>
      <c r="F144" s="18"/>
      <c r="G144" s="18"/>
    </row>
    <row r="145" spans="1:12" ht="16.5" customHeight="1">
      <c r="A145" s="3"/>
      <c r="B145" s="22" t="s">
        <v>108</v>
      </c>
      <c r="C145" s="19" t="s">
        <v>109</v>
      </c>
      <c r="D145" s="4">
        <v>2120489</v>
      </c>
      <c r="E145" s="4">
        <v>1893835</v>
      </c>
      <c r="F145" s="4">
        <f aca="true" t="shared" si="16" ref="F145:F175">E145-D145</f>
        <v>-226654</v>
      </c>
      <c r="G145" s="4">
        <f aca="true" t="shared" si="17" ref="G145:G175">IF(D145=0,0,E145/D145)*100</f>
        <v>89.31123905853792</v>
      </c>
      <c r="H145" s="7">
        <v>2120489</v>
      </c>
      <c r="I145" s="7">
        <v>1893835</v>
      </c>
      <c r="J145" s="7">
        <f aca="true" t="shared" si="18" ref="J145:J174">IF(L145="Рекапитулация по функции: Натурални",IF(C145="0100",H145,0),H145)</f>
        <v>2120489</v>
      </c>
      <c r="K145" s="2">
        <f aca="true" t="shared" si="19" ref="K145:K174">IF(L145="Рекапитулация по функции: Натурални",IF(C145="0100",I145,0),I145)</f>
        <v>1893835</v>
      </c>
      <c r="L145" s="7" t="s">
        <v>274</v>
      </c>
    </row>
    <row r="146" spans="1:12" ht="16.5" customHeight="1">
      <c r="A146" s="3"/>
      <c r="B146" s="22" t="s">
        <v>110</v>
      </c>
      <c r="C146" s="19" t="s">
        <v>111</v>
      </c>
      <c r="D146" s="4">
        <v>2120489</v>
      </c>
      <c r="E146" s="4">
        <v>1893835</v>
      </c>
      <c r="F146" s="4">
        <f t="shared" si="16"/>
        <v>-226654</v>
      </c>
      <c r="G146" s="4">
        <f t="shared" si="17"/>
        <v>89.31123905853792</v>
      </c>
      <c r="H146" s="7">
        <v>0</v>
      </c>
      <c r="I146" s="7">
        <v>0</v>
      </c>
      <c r="J146" s="7">
        <f t="shared" si="18"/>
        <v>0</v>
      </c>
      <c r="K146" s="2">
        <f t="shared" si="19"/>
        <v>0</v>
      </c>
      <c r="L146" s="7" t="s">
        <v>274</v>
      </c>
    </row>
    <row r="147" spans="1:12" ht="16.5" customHeight="1">
      <c r="A147" s="3"/>
      <c r="B147" s="22" t="s">
        <v>85</v>
      </c>
      <c r="C147" s="19" t="s">
        <v>86</v>
      </c>
      <c r="D147" s="4">
        <v>1366148</v>
      </c>
      <c r="E147" s="4">
        <v>1212595</v>
      </c>
      <c r="F147" s="4">
        <f t="shared" si="16"/>
        <v>-153553</v>
      </c>
      <c r="G147" s="4">
        <f t="shared" si="17"/>
        <v>88.76014897361047</v>
      </c>
      <c r="H147" s="7">
        <v>1366148</v>
      </c>
      <c r="I147" s="7">
        <v>1212595</v>
      </c>
      <c r="J147" s="7">
        <f t="shared" si="18"/>
        <v>1366148</v>
      </c>
      <c r="K147" s="2">
        <f t="shared" si="19"/>
        <v>1212595</v>
      </c>
      <c r="L147" s="7" t="s">
        <v>274</v>
      </c>
    </row>
    <row r="148" spans="1:12" ht="16.5" customHeight="1">
      <c r="A148" s="3"/>
      <c r="B148" s="22" t="s">
        <v>87</v>
      </c>
      <c r="C148" s="19" t="s">
        <v>88</v>
      </c>
      <c r="D148" s="4">
        <v>986139</v>
      </c>
      <c r="E148" s="4">
        <v>851034</v>
      </c>
      <c r="F148" s="4">
        <f t="shared" si="16"/>
        <v>-135105</v>
      </c>
      <c r="G148" s="4">
        <f t="shared" si="17"/>
        <v>86.29959873810893</v>
      </c>
      <c r="H148" s="7">
        <v>0</v>
      </c>
      <c r="I148" s="7">
        <v>0</v>
      </c>
      <c r="J148" s="7">
        <f t="shared" si="18"/>
        <v>0</v>
      </c>
      <c r="K148" s="2">
        <f t="shared" si="19"/>
        <v>0</v>
      </c>
      <c r="L148" s="7" t="s">
        <v>274</v>
      </c>
    </row>
    <row r="149" spans="1:12" ht="16.5" customHeight="1">
      <c r="A149" s="3"/>
      <c r="B149" s="22" t="s">
        <v>148</v>
      </c>
      <c r="C149" s="19" t="s">
        <v>149</v>
      </c>
      <c r="D149" s="4">
        <v>239260</v>
      </c>
      <c r="E149" s="4">
        <v>236589</v>
      </c>
      <c r="F149" s="4">
        <f t="shared" si="16"/>
        <v>-2671</v>
      </c>
      <c r="G149" s="4">
        <f t="shared" si="17"/>
        <v>98.88364122711695</v>
      </c>
      <c r="H149" s="7">
        <v>0</v>
      </c>
      <c r="I149" s="7">
        <v>0</v>
      </c>
      <c r="J149" s="7">
        <f t="shared" si="18"/>
        <v>0</v>
      </c>
      <c r="K149" s="2">
        <f t="shared" si="19"/>
        <v>0</v>
      </c>
      <c r="L149" s="7" t="s">
        <v>274</v>
      </c>
    </row>
    <row r="150" spans="1:12" ht="16.5" customHeight="1">
      <c r="A150" s="3"/>
      <c r="B150" s="22" t="s">
        <v>114</v>
      </c>
      <c r="C150" s="19" t="s">
        <v>115</v>
      </c>
      <c r="D150" s="4">
        <v>26445</v>
      </c>
      <c r="E150" s="4">
        <v>23419</v>
      </c>
      <c r="F150" s="4">
        <f t="shared" si="16"/>
        <v>-3026</v>
      </c>
      <c r="G150" s="4">
        <f t="shared" si="17"/>
        <v>88.55738324825109</v>
      </c>
      <c r="H150" s="7">
        <v>0</v>
      </c>
      <c r="I150" s="7">
        <v>0</v>
      </c>
      <c r="J150" s="7">
        <f t="shared" si="18"/>
        <v>0</v>
      </c>
      <c r="K150" s="2">
        <f t="shared" si="19"/>
        <v>0</v>
      </c>
      <c r="L150" s="7" t="s">
        <v>274</v>
      </c>
    </row>
    <row r="151" spans="1:12" ht="16.5" customHeight="1">
      <c r="A151" s="3"/>
      <c r="B151" s="22" t="s">
        <v>116</v>
      </c>
      <c r="C151" s="19" t="s">
        <v>117</v>
      </c>
      <c r="D151" s="4">
        <v>94914</v>
      </c>
      <c r="E151" s="4">
        <v>87669</v>
      </c>
      <c r="F151" s="4">
        <f t="shared" si="16"/>
        <v>-7245</v>
      </c>
      <c r="G151" s="4">
        <f t="shared" si="17"/>
        <v>92.36677413237247</v>
      </c>
      <c r="H151" s="7">
        <v>0</v>
      </c>
      <c r="I151" s="7">
        <v>0</v>
      </c>
      <c r="J151" s="7">
        <f t="shared" si="18"/>
        <v>0</v>
      </c>
      <c r="K151" s="2">
        <f t="shared" si="19"/>
        <v>0</v>
      </c>
      <c r="L151" s="7" t="s">
        <v>274</v>
      </c>
    </row>
    <row r="152" spans="1:12" ht="16.5" customHeight="1">
      <c r="A152" s="3"/>
      <c r="B152" s="22" t="s">
        <v>118</v>
      </c>
      <c r="C152" s="19" t="s">
        <v>119</v>
      </c>
      <c r="D152" s="4">
        <v>19390</v>
      </c>
      <c r="E152" s="4">
        <v>13884</v>
      </c>
      <c r="F152" s="4">
        <f t="shared" si="16"/>
        <v>-5506</v>
      </c>
      <c r="G152" s="4">
        <f t="shared" si="17"/>
        <v>71.60391954615781</v>
      </c>
      <c r="H152" s="7">
        <v>0</v>
      </c>
      <c r="I152" s="7">
        <v>0</v>
      </c>
      <c r="J152" s="7">
        <f t="shared" si="18"/>
        <v>0</v>
      </c>
      <c r="K152" s="2">
        <f t="shared" si="19"/>
        <v>0</v>
      </c>
      <c r="L152" s="7" t="s">
        <v>274</v>
      </c>
    </row>
    <row r="153" spans="1:12" ht="16.5" customHeight="1">
      <c r="A153" s="3"/>
      <c r="B153" s="22" t="s">
        <v>89</v>
      </c>
      <c r="C153" s="19" t="s">
        <v>90</v>
      </c>
      <c r="D153" s="4">
        <v>654719</v>
      </c>
      <c r="E153" s="4">
        <v>560028</v>
      </c>
      <c r="F153" s="4">
        <f t="shared" si="16"/>
        <v>-94691</v>
      </c>
      <c r="G153" s="4">
        <f t="shared" si="17"/>
        <v>85.5371541073346</v>
      </c>
      <c r="H153" s="7">
        <v>654719</v>
      </c>
      <c r="I153" s="7">
        <v>560028</v>
      </c>
      <c r="J153" s="7">
        <f t="shared" si="18"/>
        <v>654719</v>
      </c>
      <c r="K153" s="2">
        <f t="shared" si="19"/>
        <v>560028</v>
      </c>
      <c r="L153" s="7" t="s">
        <v>274</v>
      </c>
    </row>
    <row r="154" spans="1:12" ht="16.5" customHeight="1">
      <c r="A154" s="3"/>
      <c r="B154" s="22" t="s">
        <v>91</v>
      </c>
      <c r="C154" s="19" t="s">
        <v>92</v>
      </c>
      <c r="D154" s="4">
        <v>408712</v>
      </c>
      <c r="E154" s="4">
        <v>349500</v>
      </c>
      <c r="F154" s="4">
        <f t="shared" si="16"/>
        <v>-59212</v>
      </c>
      <c r="G154" s="4">
        <f t="shared" si="17"/>
        <v>85.5125369453307</v>
      </c>
      <c r="H154" s="7">
        <v>0</v>
      </c>
      <c r="I154" s="7">
        <v>0</v>
      </c>
      <c r="J154" s="7">
        <f t="shared" si="18"/>
        <v>0</v>
      </c>
      <c r="K154" s="2">
        <f t="shared" si="19"/>
        <v>0</v>
      </c>
      <c r="L154" s="7" t="s">
        <v>274</v>
      </c>
    </row>
    <row r="155" spans="1:12" ht="16.5" customHeight="1">
      <c r="A155" s="3"/>
      <c r="B155" s="22" t="s">
        <v>168</v>
      </c>
      <c r="C155" s="19" t="s">
        <v>169</v>
      </c>
      <c r="D155" s="4">
        <v>3601</v>
      </c>
      <c r="E155" s="4">
        <v>3601</v>
      </c>
      <c r="F155" s="4">
        <f t="shared" si="16"/>
        <v>0</v>
      </c>
      <c r="G155" s="4">
        <f t="shared" si="17"/>
        <v>100</v>
      </c>
      <c r="H155" s="7">
        <v>0</v>
      </c>
      <c r="I155" s="7">
        <v>0</v>
      </c>
      <c r="J155" s="7">
        <f t="shared" si="18"/>
        <v>0</v>
      </c>
      <c r="K155" s="2">
        <f t="shared" si="19"/>
        <v>0</v>
      </c>
      <c r="L155" s="7" t="s">
        <v>274</v>
      </c>
    </row>
    <row r="156" spans="1:12" ht="16.5" customHeight="1">
      <c r="A156" s="3"/>
      <c r="B156" s="22" t="s">
        <v>93</v>
      </c>
      <c r="C156" s="19" t="s">
        <v>94</v>
      </c>
      <c r="D156" s="4">
        <v>169711</v>
      </c>
      <c r="E156" s="4">
        <v>145545</v>
      </c>
      <c r="F156" s="4">
        <f t="shared" si="16"/>
        <v>-24166</v>
      </c>
      <c r="G156" s="4">
        <f t="shared" si="17"/>
        <v>85.76049873019427</v>
      </c>
      <c r="H156" s="7">
        <v>0</v>
      </c>
      <c r="I156" s="7">
        <v>0</v>
      </c>
      <c r="J156" s="7">
        <f t="shared" si="18"/>
        <v>0</v>
      </c>
      <c r="K156" s="2">
        <f t="shared" si="19"/>
        <v>0</v>
      </c>
      <c r="L156" s="7" t="s">
        <v>274</v>
      </c>
    </row>
    <row r="157" spans="1:12" ht="16.5" customHeight="1">
      <c r="A157" s="3"/>
      <c r="B157" s="22" t="s">
        <v>95</v>
      </c>
      <c r="C157" s="19" t="s">
        <v>96</v>
      </c>
      <c r="D157" s="4">
        <v>72695</v>
      </c>
      <c r="E157" s="4">
        <v>61382</v>
      </c>
      <c r="F157" s="4">
        <f t="shared" si="16"/>
        <v>-11313</v>
      </c>
      <c r="G157" s="4">
        <f t="shared" si="17"/>
        <v>84.43771923791182</v>
      </c>
      <c r="H157" s="7">
        <v>0</v>
      </c>
      <c r="I157" s="7">
        <v>0</v>
      </c>
      <c r="J157" s="7">
        <f t="shared" si="18"/>
        <v>0</v>
      </c>
      <c r="K157" s="2">
        <f t="shared" si="19"/>
        <v>0</v>
      </c>
      <c r="L157" s="7" t="s">
        <v>274</v>
      </c>
    </row>
    <row r="158" spans="1:12" ht="16.5" customHeight="1">
      <c r="A158" s="3"/>
      <c r="B158" s="22" t="s">
        <v>97</v>
      </c>
      <c r="C158" s="19" t="s">
        <v>98</v>
      </c>
      <c r="D158" s="4">
        <v>997915</v>
      </c>
      <c r="E158" s="4">
        <v>944541</v>
      </c>
      <c r="F158" s="4">
        <f t="shared" si="16"/>
        <v>-53374</v>
      </c>
      <c r="G158" s="4">
        <f t="shared" si="17"/>
        <v>94.6514482696422</v>
      </c>
      <c r="H158" s="7">
        <v>997915</v>
      </c>
      <c r="I158" s="7">
        <v>944541</v>
      </c>
      <c r="J158" s="7">
        <f t="shared" si="18"/>
        <v>997915</v>
      </c>
      <c r="K158" s="2">
        <f t="shared" si="19"/>
        <v>944541</v>
      </c>
      <c r="L158" s="7" t="s">
        <v>274</v>
      </c>
    </row>
    <row r="159" spans="1:12" ht="16.5" customHeight="1">
      <c r="A159" s="3"/>
      <c r="B159" s="22" t="s">
        <v>99</v>
      </c>
      <c r="C159" s="19" t="s">
        <v>100</v>
      </c>
      <c r="D159" s="4">
        <v>198486</v>
      </c>
      <c r="E159" s="4">
        <v>196869</v>
      </c>
      <c r="F159" s="4">
        <f t="shared" si="16"/>
        <v>-1617</v>
      </c>
      <c r="G159" s="4">
        <f t="shared" si="17"/>
        <v>99.18533297058735</v>
      </c>
      <c r="H159" s="7">
        <v>0</v>
      </c>
      <c r="I159" s="7">
        <v>0</v>
      </c>
      <c r="J159" s="7">
        <f t="shared" si="18"/>
        <v>0</v>
      </c>
      <c r="K159" s="2">
        <f t="shared" si="19"/>
        <v>0</v>
      </c>
      <c r="L159" s="7" t="s">
        <v>274</v>
      </c>
    </row>
    <row r="160" spans="1:12" ht="16.5" customHeight="1">
      <c r="A160" s="3"/>
      <c r="B160" s="22" t="s">
        <v>197</v>
      </c>
      <c r="C160" s="19" t="s">
        <v>198</v>
      </c>
      <c r="D160" s="4">
        <v>5341</v>
      </c>
      <c r="E160" s="4">
        <v>4634</v>
      </c>
      <c r="F160" s="4">
        <f t="shared" si="16"/>
        <v>-707</v>
      </c>
      <c r="G160" s="4">
        <f t="shared" si="17"/>
        <v>86.76277850589777</v>
      </c>
      <c r="H160" s="7">
        <v>0</v>
      </c>
      <c r="I160" s="7">
        <v>0</v>
      </c>
      <c r="J160" s="7">
        <f t="shared" si="18"/>
        <v>0</v>
      </c>
      <c r="K160" s="2">
        <f t="shared" si="19"/>
        <v>0</v>
      </c>
      <c r="L160" s="7" t="s">
        <v>274</v>
      </c>
    </row>
    <row r="161" spans="1:12" ht="16.5" customHeight="1">
      <c r="A161" s="3"/>
      <c r="B161" s="22" t="s">
        <v>176</v>
      </c>
      <c r="C161" s="19" t="s">
        <v>177</v>
      </c>
      <c r="D161" s="4">
        <v>22315</v>
      </c>
      <c r="E161" s="4">
        <v>22015</v>
      </c>
      <c r="F161" s="4">
        <f t="shared" si="16"/>
        <v>-300</v>
      </c>
      <c r="G161" s="4">
        <f t="shared" si="17"/>
        <v>98.65561281649114</v>
      </c>
      <c r="H161" s="7">
        <v>0</v>
      </c>
      <c r="I161" s="7">
        <v>0</v>
      </c>
      <c r="J161" s="7">
        <f t="shared" si="18"/>
        <v>0</v>
      </c>
      <c r="K161" s="2">
        <f t="shared" si="19"/>
        <v>0</v>
      </c>
      <c r="L161" s="7" t="s">
        <v>274</v>
      </c>
    </row>
    <row r="162" spans="1:12" ht="16.5" customHeight="1">
      <c r="A162" s="3"/>
      <c r="B162" s="22" t="s">
        <v>101</v>
      </c>
      <c r="C162" s="19" t="s">
        <v>102</v>
      </c>
      <c r="D162" s="4">
        <v>91723</v>
      </c>
      <c r="E162" s="4">
        <v>89958</v>
      </c>
      <c r="F162" s="4">
        <f t="shared" si="16"/>
        <v>-1765</v>
      </c>
      <c r="G162" s="4">
        <f t="shared" si="17"/>
        <v>98.07572800715197</v>
      </c>
      <c r="H162" s="7">
        <v>0</v>
      </c>
      <c r="I162" s="7">
        <v>0</v>
      </c>
      <c r="J162" s="7">
        <f t="shared" si="18"/>
        <v>0</v>
      </c>
      <c r="K162" s="2">
        <f t="shared" si="19"/>
        <v>0</v>
      </c>
      <c r="L162" s="7" t="s">
        <v>274</v>
      </c>
    </row>
    <row r="163" spans="1:12" ht="16.5" customHeight="1">
      <c r="A163" s="3"/>
      <c r="B163" s="22" t="s">
        <v>103</v>
      </c>
      <c r="C163" s="19" t="s">
        <v>104</v>
      </c>
      <c r="D163" s="4">
        <v>144471</v>
      </c>
      <c r="E163" s="4">
        <v>140788</v>
      </c>
      <c r="F163" s="4">
        <f t="shared" si="16"/>
        <v>-3683</v>
      </c>
      <c r="G163" s="4">
        <f t="shared" si="17"/>
        <v>97.45069944833219</v>
      </c>
      <c r="H163" s="7">
        <v>0</v>
      </c>
      <c r="I163" s="7">
        <v>0</v>
      </c>
      <c r="J163" s="7">
        <f t="shared" si="18"/>
        <v>0</v>
      </c>
      <c r="K163" s="2">
        <f t="shared" si="19"/>
        <v>0</v>
      </c>
      <c r="L163" s="7" t="s">
        <v>274</v>
      </c>
    </row>
    <row r="164" spans="1:12" ht="16.5" customHeight="1">
      <c r="A164" s="3"/>
      <c r="B164" s="22" t="s">
        <v>120</v>
      </c>
      <c r="C164" s="19" t="s">
        <v>121</v>
      </c>
      <c r="D164" s="4">
        <v>480052</v>
      </c>
      <c r="E164" s="4">
        <v>435759</v>
      </c>
      <c r="F164" s="4">
        <f t="shared" si="16"/>
        <v>-44293</v>
      </c>
      <c r="G164" s="4">
        <f t="shared" si="17"/>
        <v>90.77329122678377</v>
      </c>
      <c r="H164" s="7">
        <v>0</v>
      </c>
      <c r="I164" s="7">
        <v>0</v>
      </c>
      <c r="J164" s="7">
        <f t="shared" si="18"/>
        <v>0</v>
      </c>
      <c r="K164" s="2">
        <f t="shared" si="19"/>
        <v>0</v>
      </c>
      <c r="L164" s="7" t="s">
        <v>274</v>
      </c>
    </row>
    <row r="165" spans="1:12" ht="16.5" customHeight="1">
      <c r="A165" s="3"/>
      <c r="B165" s="22" t="s">
        <v>150</v>
      </c>
      <c r="C165" s="19" t="s">
        <v>151</v>
      </c>
      <c r="D165" s="4">
        <v>49827</v>
      </c>
      <c r="E165" s="4">
        <v>49814</v>
      </c>
      <c r="F165" s="4">
        <f t="shared" si="16"/>
        <v>-13</v>
      </c>
      <c r="G165" s="4">
        <f t="shared" si="17"/>
        <v>99.9739097276577</v>
      </c>
      <c r="H165" s="7">
        <v>0</v>
      </c>
      <c r="I165" s="7">
        <v>0</v>
      </c>
      <c r="J165" s="7">
        <f t="shared" si="18"/>
        <v>0</v>
      </c>
      <c r="K165" s="2">
        <f t="shared" si="19"/>
        <v>0</v>
      </c>
      <c r="L165" s="7" t="s">
        <v>274</v>
      </c>
    </row>
    <row r="166" spans="1:12" ht="16.5" customHeight="1">
      <c r="A166" s="3"/>
      <c r="B166" s="22" t="s">
        <v>172</v>
      </c>
      <c r="C166" s="19" t="s">
        <v>173</v>
      </c>
      <c r="D166" s="4">
        <v>1500</v>
      </c>
      <c r="E166" s="4">
        <v>1040</v>
      </c>
      <c r="F166" s="4">
        <f t="shared" si="16"/>
        <v>-460</v>
      </c>
      <c r="G166" s="4">
        <f t="shared" si="17"/>
        <v>69.33333333333334</v>
      </c>
      <c r="H166" s="7">
        <v>0</v>
      </c>
      <c r="I166" s="7">
        <v>0</v>
      </c>
      <c r="J166" s="7">
        <f t="shared" si="18"/>
        <v>0</v>
      </c>
      <c r="K166" s="2">
        <f t="shared" si="19"/>
        <v>0</v>
      </c>
      <c r="L166" s="7" t="s">
        <v>274</v>
      </c>
    </row>
    <row r="167" spans="1:12" ht="16.5" customHeight="1">
      <c r="A167" s="3"/>
      <c r="B167" s="22" t="s">
        <v>158</v>
      </c>
      <c r="C167" s="19" t="s">
        <v>159</v>
      </c>
      <c r="D167" s="4">
        <v>4000</v>
      </c>
      <c r="E167" s="4">
        <v>3549</v>
      </c>
      <c r="F167" s="4">
        <f t="shared" si="16"/>
        <v>-451</v>
      </c>
      <c r="G167" s="4">
        <f t="shared" si="17"/>
        <v>88.725</v>
      </c>
      <c r="H167" s="7">
        <v>0</v>
      </c>
      <c r="I167" s="7">
        <v>0</v>
      </c>
      <c r="J167" s="7">
        <f t="shared" si="18"/>
        <v>0</v>
      </c>
      <c r="K167" s="2">
        <f t="shared" si="19"/>
        <v>0</v>
      </c>
      <c r="L167" s="7" t="s">
        <v>274</v>
      </c>
    </row>
    <row r="168" spans="1:12" ht="16.5" customHeight="1">
      <c r="A168" s="3"/>
      <c r="B168" s="22" t="s">
        <v>152</v>
      </c>
      <c r="C168" s="19" t="s">
        <v>153</v>
      </c>
      <c r="D168" s="4">
        <v>200</v>
      </c>
      <c r="E168" s="4">
        <v>115</v>
      </c>
      <c r="F168" s="4">
        <f t="shared" si="16"/>
        <v>-85</v>
      </c>
      <c r="G168" s="4">
        <f t="shared" si="17"/>
        <v>57.49999999999999</v>
      </c>
      <c r="H168" s="7">
        <v>0</v>
      </c>
      <c r="I168" s="7">
        <v>0</v>
      </c>
      <c r="J168" s="7">
        <f t="shared" si="18"/>
        <v>0</v>
      </c>
      <c r="K168" s="2">
        <f t="shared" si="19"/>
        <v>0</v>
      </c>
      <c r="L168" s="7" t="s">
        <v>274</v>
      </c>
    </row>
    <row r="169" spans="1:12" ht="16.5" customHeight="1">
      <c r="A169" s="3"/>
      <c r="B169" s="22" t="s">
        <v>124</v>
      </c>
      <c r="C169" s="19" t="s">
        <v>125</v>
      </c>
      <c r="D169" s="4">
        <v>10931</v>
      </c>
      <c r="E169" s="4">
        <v>10450</v>
      </c>
      <c r="F169" s="4">
        <f t="shared" si="16"/>
        <v>-481</v>
      </c>
      <c r="G169" s="4">
        <f t="shared" si="17"/>
        <v>95.59967066142164</v>
      </c>
      <c r="H169" s="7">
        <v>10931</v>
      </c>
      <c r="I169" s="7">
        <v>10450</v>
      </c>
      <c r="J169" s="7">
        <f t="shared" si="18"/>
        <v>10931</v>
      </c>
      <c r="K169" s="2">
        <f t="shared" si="19"/>
        <v>10450</v>
      </c>
      <c r="L169" s="7" t="s">
        <v>274</v>
      </c>
    </row>
    <row r="170" spans="1:12" ht="16.5" customHeight="1">
      <c r="A170" s="3"/>
      <c r="B170" s="22" t="s">
        <v>126</v>
      </c>
      <c r="C170" s="19" t="s">
        <v>127</v>
      </c>
      <c r="D170" s="4">
        <v>2200</v>
      </c>
      <c r="E170" s="4">
        <v>2106</v>
      </c>
      <c r="F170" s="4">
        <f t="shared" si="16"/>
        <v>-94</v>
      </c>
      <c r="G170" s="4">
        <f t="shared" si="17"/>
        <v>95.72727272727273</v>
      </c>
      <c r="H170" s="7">
        <v>0</v>
      </c>
      <c r="I170" s="7">
        <v>0</v>
      </c>
      <c r="J170" s="7">
        <f t="shared" si="18"/>
        <v>0</v>
      </c>
      <c r="K170" s="2">
        <f t="shared" si="19"/>
        <v>0</v>
      </c>
      <c r="L170" s="7" t="s">
        <v>274</v>
      </c>
    </row>
    <row r="171" spans="1:12" ht="16.5" customHeight="1">
      <c r="A171" s="3"/>
      <c r="B171" s="22" t="s">
        <v>178</v>
      </c>
      <c r="C171" s="19" t="s">
        <v>179</v>
      </c>
      <c r="D171" s="4">
        <v>8731</v>
      </c>
      <c r="E171" s="4">
        <v>8344</v>
      </c>
      <c r="F171" s="4">
        <f t="shared" si="16"/>
        <v>-387</v>
      </c>
      <c r="G171" s="4">
        <f t="shared" si="17"/>
        <v>95.56751803917078</v>
      </c>
      <c r="H171" s="7">
        <v>0</v>
      </c>
      <c r="I171" s="7">
        <v>0</v>
      </c>
      <c r="J171" s="7">
        <f t="shared" si="18"/>
        <v>0</v>
      </c>
      <c r="K171" s="2">
        <f t="shared" si="19"/>
        <v>0</v>
      </c>
      <c r="L171" s="7" t="s">
        <v>274</v>
      </c>
    </row>
    <row r="172" spans="1:12" ht="16.5" customHeight="1">
      <c r="A172" s="3"/>
      <c r="B172" s="22" t="s">
        <v>210</v>
      </c>
      <c r="C172" s="19" t="s">
        <v>211</v>
      </c>
      <c r="D172" s="4">
        <v>83383</v>
      </c>
      <c r="E172" s="4">
        <v>82179</v>
      </c>
      <c r="F172" s="4">
        <f t="shared" si="16"/>
        <v>-1204</v>
      </c>
      <c r="G172" s="4">
        <f t="shared" si="17"/>
        <v>98.55606058788962</v>
      </c>
      <c r="H172" s="7">
        <v>83383</v>
      </c>
      <c r="I172" s="7">
        <v>82179</v>
      </c>
      <c r="J172" s="7">
        <f t="shared" si="18"/>
        <v>83383</v>
      </c>
      <c r="K172" s="2">
        <f t="shared" si="19"/>
        <v>82179</v>
      </c>
      <c r="L172" s="7" t="s">
        <v>274</v>
      </c>
    </row>
    <row r="173" spans="1:12" ht="16.5" customHeight="1">
      <c r="A173" s="3"/>
      <c r="B173" s="22" t="s">
        <v>212</v>
      </c>
      <c r="C173" s="19" t="s">
        <v>213</v>
      </c>
      <c r="D173" s="4">
        <v>62368</v>
      </c>
      <c r="E173" s="4">
        <v>62368</v>
      </c>
      <c r="F173" s="4">
        <f t="shared" si="16"/>
        <v>0</v>
      </c>
      <c r="G173" s="4">
        <f t="shared" si="17"/>
        <v>100</v>
      </c>
      <c r="H173" s="7">
        <v>0</v>
      </c>
      <c r="I173" s="7">
        <v>0</v>
      </c>
      <c r="J173" s="7">
        <f t="shared" si="18"/>
        <v>0</v>
      </c>
      <c r="K173" s="2">
        <f t="shared" si="19"/>
        <v>0</v>
      </c>
      <c r="L173" s="7" t="s">
        <v>274</v>
      </c>
    </row>
    <row r="174" spans="1:12" ht="16.5" customHeight="1">
      <c r="A174" s="3"/>
      <c r="B174" s="22" t="s">
        <v>238</v>
      </c>
      <c r="C174" s="19" t="s">
        <v>239</v>
      </c>
      <c r="D174" s="4">
        <v>21015</v>
      </c>
      <c r="E174" s="4">
        <v>19811</v>
      </c>
      <c r="F174" s="4">
        <f t="shared" si="16"/>
        <v>-1204</v>
      </c>
      <c r="G174" s="4">
        <f t="shared" si="17"/>
        <v>94.27075898167975</v>
      </c>
      <c r="H174" s="7">
        <v>0</v>
      </c>
      <c r="I174" s="7">
        <v>0</v>
      </c>
      <c r="J174" s="7">
        <f t="shared" si="18"/>
        <v>0</v>
      </c>
      <c r="K174" s="2">
        <f t="shared" si="19"/>
        <v>0</v>
      </c>
      <c r="L174" s="7" t="s">
        <v>274</v>
      </c>
    </row>
    <row r="175" spans="1:7" ht="15.75" customHeight="1">
      <c r="A175" s="3"/>
      <c r="B175" s="64" t="s">
        <v>105</v>
      </c>
      <c r="C175" s="64"/>
      <c r="D175" s="4">
        <f>SUM(J145:J174)</f>
        <v>5233585</v>
      </c>
      <c r="E175" s="4">
        <f>SUM(K145:K174)</f>
        <v>4703628</v>
      </c>
      <c r="F175" s="4">
        <f t="shared" si="16"/>
        <v>-529957</v>
      </c>
      <c r="G175" s="4">
        <f t="shared" si="17"/>
        <v>89.87392007581802</v>
      </c>
    </row>
    <row r="176" spans="1:7" ht="16.5" customHeight="1">
      <c r="A176" s="3"/>
      <c r="B176" s="21" t="s">
        <v>128</v>
      </c>
      <c r="C176" s="18"/>
      <c r="D176" s="18"/>
      <c r="E176" s="18"/>
      <c r="F176" s="18"/>
      <c r="G176" s="18"/>
    </row>
    <row r="177" spans="1:12" ht="16.5" customHeight="1">
      <c r="A177" s="3"/>
      <c r="B177" s="22" t="s">
        <v>138</v>
      </c>
      <c r="C177" s="19" t="s">
        <v>139</v>
      </c>
      <c r="D177" s="4">
        <v>89515</v>
      </c>
      <c r="E177" s="4">
        <v>67698</v>
      </c>
      <c r="F177" s="4">
        <f aca="true" t="shared" si="20" ref="F177:F182">E177-D177</f>
        <v>-21817</v>
      </c>
      <c r="G177" s="4">
        <f aca="true" t="shared" si="21" ref="G177:G182">IF(D177=0,0,E177/D177)*100</f>
        <v>75.62754845556611</v>
      </c>
      <c r="H177" s="7">
        <v>89515</v>
      </c>
      <c r="I177" s="7">
        <v>67698</v>
      </c>
      <c r="J177" s="7">
        <f>IF(L177="Рекапитулация по функции: Натурални",IF(C177="0100",H177,0),H177)</f>
        <v>89515</v>
      </c>
      <c r="K177" s="2">
        <f>IF(L177="Рекапитулация по функции: Натурални",IF(C177="0100",I177,0),I177)</f>
        <v>67698</v>
      </c>
      <c r="L177" s="7" t="s">
        <v>274</v>
      </c>
    </row>
    <row r="178" spans="1:12" ht="16.5" customHeight="1">
      <c r="A178" s="3"/>
      <c r="B178" s="22" t="s">
        <v>142</v>
      </c>
      <c r="C178" s="19" t="s">
        <v>143</v>
      </c>
      <c r="D178" s="4">
        <v>25400</v>
      </c>
      <c r="E178" s="4">
        <v>5295</v>
      </c>
      <c r="F178" s="4">
        <f t="shared" si="20"/>
        <v>-20105</v>
      </c>
      <c r="G178" s="4">
        <f t="shared" si="21"/>
        <v>20.84645669291339</v>
      </c>
      <c r="H178" s="7">
        <v>0</v>
      </c>
      <c r="I178" s="7">
        <v>0</v>
      </c>
      <c r="J178" s="7">
        <f>IF(L178="Рекапитулация по функции: Натурални",IF(C178="0100",H178,0),H178)</f>
        <v>0</v>
      </c>
      <c r="K178" s="2">
        <f>IF(L178="Рекапитулация по функции: Натурални",IF(C178="0100",I178,0),I178)</f>
        <v>0</v>
      </c>
      <c r="L178" s="7" t="s">
        <v>274</v>
      </c>
    </row>
    <row r="179" spans="1:12" ht="16.5" customHeight="1">
      <c r="A179" s="3"/>
      <c r="B179" s="22" t="s">
        <v>222</v>
      </c>
      <c r="C179" s="19" t="s">
        <v>223</v>
      </c>
      <c r="D179" s="4">
        <v>36000</v>
      </c>
      <c r="E179" s="4">
        <v>35180</v>
      </c>
      <c r="F179" s="4">
        <f t="shared" si="20"/>
        <v>-820</v>
      </c>
      <c r="G179" s="4">
        <f t="shared" si="21"/>
        <v>97.72222222222223</v>
      </c>
      <c r="H179" s="7">
        <v>0</v>
      </c>
      <c r="I179" s="7">
        <v>0</v>
      </c>
      <c r="J179" s="7">
        <f>IF(L179="Рекапитулация по функции: Натурални",IF(C179="0100",H179,0),H179)</f>
        <v>0</v>
      </c>
      <c r="K179" s="2">
        <f>IF(L179="Рекапитулация по функции: Натурални",IF(C179="0100",I179,0),I179)</f>
        <v>0</v>
      </c>
      <c r="L179" s="7" t="s">
        <v>274</v>
      </c>
    </row>
    <row r="180" spans="1:12" ht="16.5" customHeight="1">
      <c r="A180" s="3"/>
      <c r="B180" s="22" t="s">
        <v>194</v>
      </c>
      <c r="C180" s="19" t="s">
        <v>195</v>
      </c>
      <c r="D180" s="4">
        <v>18115</v>
      </c>
      <c r="E180" s="4">
        <v>17815</v>
      </c>
      <c r="F180" s="4">
        <f t="shared" si="20"/>
        <v>-300</v>
      </c>
      <c r="G180" s="4">
        <f t="shared" si="21"/>
        <v>98.34391388352194</v>
      </c>
      <c r="H180" s="7">
        <v>0</v>
      </c>
      <c r="I180" s="7">
        <v>0</v>
      </c>
      <c r="J180" s="7">
        <f>IF(L180="Рекапитулация по функции: Натурални",IF(C180="0100",H180,0),H180)</f>
        <v>0</v>
      </c>
      <c r="K180" s="2">
        <f>IF(L180="Рекапитулация по функции: Натурални",IF(C180="0100",I180,0),I180)</f>
        <v>0</v>
      </c>
      <c r="L180" s="7" t="s">
        <v>274</v>
      </c>
    </row>
    <row r="181" spans="1:12" ht="16.5" customHeight="1">
      <c r="A181" s="3"/>
      <c r="B181" s="22" t="s">
        <v>224</v>
      </c>
      <c r="C181" s="19" t="s">
        <v>225</v>
      </c>
      <c r="D181" s="4">
        <v>10000</v>
      </c>
      <c r="E181" s="4">
        <v>9408</v>
      </c>
      <c r="F181" s="4">
        <f t="shared" si="20"/>
        <v>-592</v>
      </c>
      <c r="G181" s="4">
        <f t="shared" si="21"/>
        <v>94.08</v>
      </c>
      <c r="H181" s="7">
        <v>0</v>
      </c>
      <c r="I181" s="7">
        <v>0</v>
      </c>
      <c r="J181" s="7">
        <f>IF(L181="Рекапитулация по функции: Натурални",IF(C181="0100",H181,0),H181)</f>
        <v>0</v>
      </c>
      <c r="K181" s="2">
        <f>IF(L181="Рекапитулация по функции: Натурални",IF(C181="0100",I181,0),I181)</f>
        <v>0</v>
      </c>
      <c r="L181" s="7" t="s">
        <v>274</v>
      </c>
    </row>
    <row r="182" spans="1:7" ht="15.75" customHeight="1">
      <c r="A182" s="3"/>
      <c r="B182" s="64" t="s">
        <v>131</v>
      </c>
      <c r="C182" s="64"/>
      <c r="D182" s="4">
        <f>SUM(J177:J181)</f>
        <v>89515</v>
      </c>
      <c r="E182" s="4">
        <f>SUM(K177:K181)</f>
        <v>67698</v>
      </c>
      <c r="F182" s="4">
        <f t="shared" si="20"/>
        <v>-21817</v>
      </c>
      <c r="G182" s="4">
        <f t="shared" si="21"/>
        <v>75.62754845556611</v>
      </c>
    </row>
    <row r="183" spans="1:7" ht="16.5" customHeight="1">
      <c r="A183" s="3"/>
      <c r="B183" s="17"/>
      <c r="C183" s="8"/>
      <c r="D183" s="6"/>
      <c r="E183" s="6"/>
      <c r="F183" s="6"/>
      <c r="G183" s="6"/>
    </row>
    <row r="184" spans="1:7" ht="15.75" customHeight="1">
      <c r="A184" s="3"/>
      <c r="B184" s="64" t="s">
        <v>242</v>
      </c>
      <c r="C184" s="64"/>
      <c r="D184" s="4">
        <f>SUM(D175,D182)</f>
        <v>5323100</v>
      </c>
      <c r="E184" s="4">
        <f>SUM(E175,E182)</f>
        <v>4771326</v>
      </c>
      <c r="F184" s="4">
        <f>E184-D184</f>
        <v>-551774</v>
      </c>
      <c r="G184" s="4">
        <f>IF(D184=0,0,E184/D184)*100</f>
        <v>89.63434840600402</v>
      </c>
    </row>
    <row r="185" spans="1:7" ht="16.5" customHeight="1">
      <c r="A185" s="3"/>
      <c r="B185" s="17"/>
      <c r="C185" s="8"/>
      <c r="D185" s="6"/>
      <c r="E185" s="6"/>
      <c r="F185" s="6"/>
      <c r="G185" s="6"/>
    </row>
    <row r="186" spans="1:7" ht="16.5" customHeight="1">
      <c r="A186" s="3"/>
      <c r="B186" s="70" t="s">
        <v>243</v>
      </c>
      <c r="C186" s="70"/>
      <c r="D186" s="70"/>
      <c r="E186" s="70"/>
      <c r="F186" s="70"/>
      <c r="G186" s="70"/>
    </row>
    <row r="187" spans="1:7" ht="16.5" customHeight="1">
      <c r="A187" s="3"/>
      <c r="B187" s="21" t="s">
        <v>84</v>
      </c>
      <c r="C187" s="18"/>
      <c r="D187" s="18"/>
      <c r="E187" s="18"/>
      <c r="F187" s="18"/>
      <c r="G187" s="18"/>
    </row>
    <row r="188" spans="1:12" ht="16.5" customHeight="1">
      <c r="A188" s="3"/>
      <c r="B188" s="22" t="s">
        <v>108</v>
      </c>
      <c r="C188" s="19" t="s">
        <v>109</v>
      </c>
      <c r="D188" s="4">
        <v>155700</v>
      </c>
      <c r="E188" s="4">
        <v>150962</v>
      </c>
      <c r="F188" s="4">
        <f aca="true" t="shared" si="22" ref="F188:F207">E188-D188</f>
        <v>-4738</v>
      </c>
      <c r="G188" s="4">
        <f aca="true" t="shared" si="23" ref="G188:G207">IF(D188=0,0,E188/D188)*100</f>
        <v>96.95696852922286</v>
      </c>
      <c r="H188" s="7">
        <v>155700</v>
      </c>
      <c r="I188" s="7">
        <v>150962</v>
      </c>
      <c r="J188" s="7">
        <f aca="true" t="shared" si="24" ref="J188:J206">IF(L188="Рекапитулация по функции: Натурални",IF(C188="0100",H188,0),H188)</f>
        <v>155700</v>
      </c>
      <c r="K188" s="2">
        <f aca="true" t="shared" si="25" ref="K188:K206">IF(L188="Рекапитулация по функции: Натурални",IF(C188="0100",I188,0),I188)</f>
        <v>150962</v>
      </c>
      <c r="L188" s="7" t="s">
        <v>274</v>
      </c>
    </row>
    <row r="189" spans="1:12" ht="16.5" customHeight="1">
      <c r="A189" s="3"/>
      <c r="B189" s="22" t="s">
        <v>110</v>
      </c>
      <c r="C189" s="19" t="s">
        <v>111</v>
      </c>
      <c r="D189" s="4">
        <v>155700</v>
      </c>
      <c r="E189" s="4">
        <v>150962</v>
      </c>
      <c r="F189" s="4">
        <f t="shared" si="22"/>
        <v>-4738</v>
      </c>
      <c r="G189" s="4">
        <f t="shared" si="23"/>
        <v>96.95696852922286</v>
      </c>
      <c r="H189" s="7">
        <v>0</v>
      </c>
      <c r="I189" s="7">
        <v>0</v>
      </c>
      <c r="J189" s="7">
        <f t="shared" si="24"/>
        <v>0</v>
      </c>
      <c r="K189" s="2">
        <f t="shared" si="25"/>
        <v>0</v>
      </c>
      <c r="L189" s="7" t="s">
        <v>274</v>
      </c>
    </row>
    <row r="190" spans="1:12" ht="16.5" customHeight="1">
      <c r="A190" s="3"/>
      <c r="B190" s="22" t="s">
        <v>85</v>
      </c>
      <c r="C190" s="19" t="s">
        <v>86</v>
      </c>
      <c r="D190" s="4">
        <v>28300</v>
      </c>
      <c r="E190" s="4">
        <v>27091</v>
      </c>
      <c r="F190" s="4">
        <f t="shared" si="22"/>
        <v>-1209</v>
      </c>
      <c r="G190" s="4">
        <f t="shared" si="23"/>
        <v>95.7279151943463</v>
      </c>
      <c r="H190" s="7">
        <v>28300</v>
      </c>
      <c r="I190" s="7">
        <v>27091</v>
      </c>
      <c r="J190" s="7">
        <f t="shared" si="24"/>
        <v>28300</v>
      </c>
      <c r="K190" s="2">
        <f t="shared" si="25"/>
        <v>27091</v>
      </c>
      <c r="L190" s="7" t="s">
        <v>274</v>
      </c>
    </row>
    <row r="191" spans="1:12" ht="16.5" customHeight="1">
      <c r="A191" s="3"/>
      <c r="B191" s="22" t="s">
        <v>148</v>
      </c>
      <c r="C191" s="19" t="s">
        <v>149</v>
      </c>
      <c r="D191" s="4">
        <v>1000</v>
      </c>
      <c r="E191" s="4">
        <v>980</v>
      </c>
      <c r="F191" s="4">
        <f t="shared" si="22"/>
        <v>-20</v>
      </c>
      <c r="G191" s="4">
        <f t="shared" si="23"/>
        <v>98</v>
      </c>
      <c r="H191" s="7">
        <v>0</v>
      </c>
      <c r="I191" s="7">
        <v>0</v>
      </c>
      <c r="J191" s="7">
        <f t="shared" si="24"/>
        <v>0</v>
      </c>
      <c r="K191" s="2">
        <f t="shared" si="25"/>
        <v>0</v>
      </c>
      <c r="L191" s="7" t="s">
        <v>274</v>
      </c>
    </row>
    <row r="192" spans="1:12" ht="16.5" customHeight="1">
      <c r="A192" s="3"/>
      <c r="B192" s="22" t="s">
        <v>114</v>
      </c>
      <c r="C192" s="19" t="s">
        <v>115</v>
      </c>
      <c r="D192" s="4">
        <v>6300</v>
      </c>
      <c r="E192" s="4">
        <v>6300</v>
      </c>
      <c r="F192" s="4">
        <f t="shared" si="22"/>
        <v>0</v>
      </c>
      <c r="G192" s="4">
        <f t="shared" si="23"/>
        <v>100</v>
      </c>
      <c r="H192" s="7">
        <v>0</v>
      </c>
      <c r="I192" s="7">
        <v>0</v>
      </c>
      <c r="J192" s="7">
        <f t="shared" si="24"/>
        <v>0</v>
      </c>
      <c r="K192" s="2">
        <f t="shared" si="25"/>
        <v>0</v>
      </c>
      <c r="L192" s="7" t="s">
        <v>274</v>
      </c>
    </row>
    <row r="193" spans="1:12" ht="16.5" customHeight="1">
      <c r="A193" s="3"/>
      <c r="B193" s="22" t="s">
        <v>116</v>
      </c>
      <c r="C193" s="19" t="s">
        <v>117</v>
      </c>
      <c r="D193" s="4">
        <v>19000</v>
      </c>
      <c r="E193" s="4">
        <v>18693</v>
      </c>
      <c r="F193" s="4">
        <f t="shared" si="22"/>
        <v>-307</v>
      </c>
      <c r="G193" s="4">
        <f t="shared" si="23"/>
        <v>98.38421052631578</v>
      </c>
      <c r="H193" s="7">
        <v>0</v>
      </c>
      <c r="I193" s="7">
        <v>0</v>
      </c>
      <c r="J193" s="7">
        <f t="shared" si="24"/>
        <v>0</v>
      </c>
      <c r="K193" s="2">
        <f t="shared" si="25"/>
        <v>0</v>
      </c>
      <c r="L193" s="7" t="s">
        <v>274</v>
      </c>
    </row>
    <row r="194" spans="1:12" ht="16.5" customHeight="1">
      <c r="A194" s="3"/>
      <c r="B194" s="22" t="s">
        <v>118</v>
      </c>
      <c r="C194" s="19" t="s">
        <v>119</v>
      </c>
      <c r="D194" s="4">
        <v>2000</v>
      </c>
      <c r="E194" s="4">
        <v>1118</v>
      </c>
      <c r="F194" s="4">
        <f t="shared" si="22"/>
        <v>-882</v>
      </c>
      <c r="G194" s="4">
        <f t="shared" si="23"/>
        <v>55.900000000000006</v>
      </c>
      <c r="H194" s="7">
        <v>0</v>
      </c>
      <c r="I194" s="7">
        <v>0</v>
      </c>
      <c r="J194" s="7">
        <f t="shared" si="24"/>
        <v>0</v>
      </c>
      <c r="K194" s="2">
        <f t="shared" si="25"/>
        <v>0</v>
      </c>
      <c r="L194" s="7" t="s">
        <v>274</v>
      </c>
    </row>
    <row r="195" spans="1:12" ht="16.5" customHeight="1">
      <c r="A195" s="3"/>
      <c r="B195" s="22" t="s">
        <v>89</v>
      </c>
      <c r="C195" s="19" t="s">
        <v>90</v>
      </c>
      <c r="D195" s="4">
        <v>33000</v>
      </c>
      <c r="E195" s="4">
        <v>30592</v>
      </c>
      <c r="F195" s="4">
        <f t="shared" si="22"/>
        <v>-2408</v>
      </c>
      <c r="G195" s="4">
        <f t="shared" si="23"/>
        <v>92.7030303030303</v>
      </c>
      <c r="H195" s="7">
        <v>33000</v>
      </c>
      <c r="I195" s="7">
        <v>30592</v>
      </c>
      <c r="J195" s="7">
        <f t="shared" si="24"/>
        <v>33000</v>
      </c>
      <c r="K195" s="2">
        <f t="shared" si="25"/>
        <v>30592</v>
      </c>
      <c r="L195" s="7" t="s">
        <v>274</v>
      </c>
    </row>
    <row r="196" spans="1:12" ht="16.5" customHeight="1">
      <c r="A196" s="3"/>
      <c r="B196" s="22" t="s">
        <v>91</v>
      </c>
      <c r="C196" s="19" t="s">
        <v>92</v>
      </c>
      <c r="D196" s="4">
        <v>19500</v>
      </c>
      <c r="E196" s="4">
        <v>19319</v>
      </c>
      <c r="F196" s="4">
        <f t="shared" si="22"/>
        <v>-181</v>
      </c>
      <c r="G196" s="4">
        <f t="shared" si="23"/>
        <v>99.07179487179488</v>
      </c>
      <c r="H196" s="7">
        <v>0</v>
      </c>
      <c r="I196" s="7">
        <v>0</v>
      </c>
      <c r="J196" s="7">
        <f t="shared" si="24"/>
        <v>0</v>
      </c>
      <c r="K196" s="2">
        <f t="shared" si="25"/>
        <v>0</v>
      </c>
      <c r="L196" s="7" t="s">
        <v>274</v>
      </c>
    </row>
    <row r="197" spans="1:12" ht="16.5" customHeight="1">
      <c r="A197" s="3"/>
      <c r="B197" s="22" t="s">
        <v>93</v>
      </c>
      <c r="C197" s="19" t="s">
        <v>94</v>
      </c>
      <c r="D197" s="4">
        <v>8500</v>
      </c>
      <c r="E197" s="4">
        <v>7776</v>
      </c>
      <c r="F197" s="4">
        <f t="shared" si="22"/>
        <v>-724</v>
      </c>
      <c r="G197" s="4">
        <f t="shared" si="23"/>
        <v>91.48235294117647</v>
      </c>
      <c r="H197" s="7">
        <v>0</v>
      </c>
      <c r="I197" s="7">
        <v>0</v>
      </c>
      <c r="J197" s="7">
        <f t="shared" si="24"/>
        <v>0</v>
      </c>
      <c r="K197" s="2">
        <f t="shared" si="25"/>
        <v>0</v>
      </c>
      <c r="L197" s="7" t="s">
        <v>274</v>
      </c>
    </row>
    <row r="198" spans="1:12" ht="16.5" customHeight="1">
      <c r="A198" s="3"/>
      <c r="B198" s="22" t="s">
        <v>95</v>
      </c>
      <c r="C198" s="19" t="s">
        <v>96</v>
      </c>
      <c r="D198" s="4">
        <v>5000</v>
      </c>
      <c r="E198" s="4">
        <v>3497</v>
      </c>
      <c r="F198" s="4">
        <f t="shared" si="22"/>
        <v>-1503</v>
      </c>
      <c r="G198" s="4">
        <f t="shared" si="23"/>
        <v>69.94</v>
      </c>
      <c r="H198" s="7">
        <v>0</v>
      </c>
      <c r="I198" s="7">
        <v>0</v>
      </c>
      <c r="J198" s="7">
        <f t="shared" si="24"/>
        <v>0</v>
      </c>
      <c r="K198" s="2">
        <f t="shared" si="25"/>
        <v>0</v>
      </c>
      <c r="L198" s="7" t="s">
        <v>274</v>
      </c>
    </row>
    <row r="199" spans="1:12" ht="16.5" customHeight="1">
      <c r="A199" s="3"/>
      <c r="B199" s="22" t="s">
        <v>97</v>
      </c>
      <c r="C199" s="19" t="s">
        <v>98</v>
      </c>
      <c r="D199" s="4">
        <v>291666</v>
      </c>
      <c r="E199" s="4">
        <v>248262</v>
      </c>
      <c r="F199" s="4">
        <f t="shared" si="22"/>
        <v>-43404</v>
      </c>
      <c r="G199" s="4">
        <f t="shared" si="23"/>
        <v>85.11859455678757</v>
      </c>
      <c r="H199" s="7">
        <v>291666</v>
      </c>
      <c r="I199" s="7">
        <v>248262</v>
      </c>
      <c r="J199" s="7">
        <f t="shared" si="24"/>
        <v>291666</v>
      </c>
      <c r="K199" s="2">
        <f t="shared" si="25"/>
        <v>248262</v>
      </c>
      <c r="L199" s="7" t="s">
        <v>274</v>
      </c>
    </row>
    <row r="200" spans="1:12" ht="16.5" customHeight="1">
      <c r="A200" s="3"/>
      <c r="B200" s="22" t="s">
        <v>170</v>
      </c>
      <c r="C200" s="19" t="s">
        <v>171</v>
      </c>
      <c r="D200" s="4">
        <v>238</v>
      </c>
      <c r="E200" s="4">
        <v>0</v>
      </c>
      <c r="F200" s="4">
        <f t="shared" si="22"/>
        <v>-238</v>
      </c>
      <c r="G200" s="4">
        <f t="shared" si="23"/>
        <v>0</v>
      </c>
      <c r="H200" s="7">
        <v>0</v>
      </c>
      <c r="I200" s="7">
        <v>0</v>
      </c>
      <c r="J200" s="7">
        <f t="shared" si="24"/>
        <v>0</v>
      </c>
      <c r="K200" s="2">
        <f t="shared" si="25"/>
        <v>0</v>
      </c>
      <c r="L200" s="7" t="s">
        <v>274</v>
      </c>
    </row>
    <row r="201" spans="1:12" ht="16.5" customHeight="1">
      <c r="A201" s="3"/>
      <c r="B201" s="22" t="s">
        <v>101</v>
      </c>
      <c r="C201" s="19" t="s">
        <v>102</v>
      </c>
      <c r="D201" s="4">
        <v>26784</v>
      </c>
      <c r="E201" s="4">
        <v>21026</v>
      </c>
      <c r="F201" s="4">
        <f t="shared" si="22"/>
        <v>-5758</v>
      </c>
      <c r="G201" s="4">
        <f t="shared" si="23"/>
        <v>78.5020908004779</v>
      </c>
      <c r="H201" s="7">
        <v>0</v>
      </c>
      <c r="I201" s="7">
        <v>0</v>
      </c>
      <c r="J201" s="7">
        <f t="shared" si="24"/>
        <v>0</v>
      </c>
      <c r="K201" s="2">
        <f t="shared" si="25"/>
        <v>0</v>
      </c>
      <c r="L201" s="7" t="s">
        <v>274</v>
      </c>
    </row>
    <row r="202" spans="1:12" ht="16.5" customHeight="1">
      <c r="A202" s="3"/>
      <c r="B202" s="22" t="s">
        <v>103</v>
      </c>
      <c r="C202" s="19" t="s">
        <v>104</v>
      </c>
      <c r="D202" s="4">
        <v>23563</v>
      </c>
      <c r="E202" s="4">
        <v>15201</v>
      </c>
      <c r="F202" s="4">
        <f t="shared" si="22"/>
        <v>-8362</v>
      </c>
      <c r="G202" s="4">
        <f t="shared" si="23"/>
        <v>64.51215889317999</v>
      </c>
      <c r="H202" s="7">
        <v>0</v>
      </c>
      <c r="I202" s="7">
        <v>0</v>
      </c>
      <c r="J202" s="7">
        <f t="shared" si="24"/>
        <v>0</v>
      </c>
      <c r="K202" s="2">
        <f t="shared" si="25"/>
        <v>0</v>
      </c>
      <c r="L202" s="7" t="s">
        <v>274</v>
      </c>
    </row>
    <row r="203" spans="1:12" ht="16.5" customHeight="1">
      <c r="A203" s="3"/>
      <c r="B203" s="22" t="s">
        <v>120</v>
      </c>
      <c r="C203" s="19" t="s">
        <v>121</v>
      </c>
      <c r="D203" s="4">
        <v>94068</v>
      </c>
      <c r="E203" s="4">
        <v>67534</v>
      </c>
      <c r="F203" s="4">
        <f t="shared" si="22"/>
        <v>-26534</v>
      </c>
      <c r="G203" s="4">
        <f t="shared" si="23"/>
        <v>71.79274567334268</v>
      </c>
      <c r="H203" s="7">
        <v>0</v>
      </c>
      <c r="I203" s="7">
        <v>0</v>
      </c>
      <c r="J203" s="7">
        <f t="shared" si="24"/>
        <v>0</v>
      </c>
      <c r="K203" s="2">
        <f t="shared" si="25"/>
        <v>0</v>
      </c>
      <c r="L203" s="7" t="s">
        <v>274</v>
      </c>
    </row>
    <row r="204" spans="1:12" ht="16.5" customHeight="1">
      <c r="A204" s="3"/>
      <c r="B204" s="22" t="s">
        <v>150</v>
      </c>
      <c r="C204" s="19" t="s">
        <v>151</v>
      </c>
      <c r="D204" s="4">
        <v>146013</v>
      </c>
      <c r="E204" s="4">
        <v>143802</v>
      </c>
      <c r="F204" s="4">
        <f t="shared" si="22"/>
        <v>-2211</v>
      </c>
      <c r="G204" s="4">
        <f t="shared" si="23"/>
        <v>98.48575126872264</v>
      </c>
      <c r="H204" s="7">
        <v>0</v>
      </c>
      <c r="I204" s="7">
        <v>0</v>
      </c>
      <c r="J204" s="7">
        <f t="shared" si="24"/>
        <v>0</v>
      </c>
      <c r="K204" s="2">
        <f t="shared" si="25"/>
        <v>0</v>
      </c>
      <c r="L204" s="7" t="s">
        <v>274</v>
      </c>
    </row>
    <row r="205" spans="1:12" ht="16.5" customHeight="1">
      <c r="A205" s="3"/>
      <c r="B205" s="22" t="s">
        <v>172</v>
      </c>
      <c r="C205" s="19" t="s">
        <v>173</v>
      </c>
      <c r="D205" s="4">
        <v>500</v>
      </c>
      <c r="E205" s="4">
        <v>431</v>
      </c>
      <c r="F205" s="4">
        <f t="shared" si="22"/>
        <v>-69</v>
      </c>
      <c r="G205" s="4">
        <f t="shared" si="23"/>
        <v>86.2</v>
      </c>
      <c r="H205" s="7">
        <v>0</v>
      </c>
      <c r="I205" s="7">
        <v>0</v>
      </c>
      <c r="J205" s="7">
        <f t="shared" si="24"/>
        <v>0</v>
      </c>
      <c r="K205" s="2">
        <f t="shared" si="25"/>
        <v>0</v>
      </c>
      <c r="L205" s="7" t="s">
        <v>274</v>
      </c>
    </row>
    <row r="206" spans="1:12" ht="16.5" customHeight="1">
      <c r="A206" s="3"/>
      <c r="B206" s="22" t="s">
        <v>158</v>
      </c>
      <c r="C206" s="19" t="s">
        <v>159</v>
      </c>
      <c r="D206" s="4">
        <v>500</v>
      </c>
      <c r="E206" s="4">
        <v>268</v>
      </c>
      <c r="F206" s="4">
        <f t="shared" si="22"/>
        <v>-232</v>
      </c>
      <c r="G206" s="4">
        <f t="shared" si="23"/>
        <v>53.6</v>
      </c>
      <c r="H206" s="7">
        <v>0</v>
      </c>
      <c r="I206" s="7">
        <v>0</v>
      </c>
      <c r="J206" s="7">
        <f t="shared" si="24"/>
        <v>0</v>
      </c>
      <c r="K206" s="2">
        <f t="shared" si="25"/>
        <v>0</v>
      </c>
      <c r="L206" s="7" t="s">
        <v>274</v>
      </c>
    </row>
    <row r="207" spans="1:7" ht="15.75" customHeight="1">
      <c r="A207" s="3"/>
      <c r="B207" s="64" t="s">
        <v>105</v>
      </c>
      <c r="C207" s="64"/>
      <c r="D207" s="4">
        <f>SUM(J188:J206)</f>
        <v>508666</v>
      </c>
      <c r="E207" s="4">
        <f>SUM(K188:K206)</f>
        <v>456907</v>
      </c>
      <c r="F207" s="4">
        <f t="shared" si="22"/>
        <v>-51759</v>
      </c>
      <c r="G207" s="4">
        <f t="shared" si="23"/>
        <v>89.82456071370997</v>
      </c>
    </row>
    <row r="208" spans="1:7" ht="16.5" customHeight="1">
      <c r="A208" s="3"/>
      <c r="B208" s="21" t="s">
        <v>250</v>
      </c>
      <c r="C208" s="18"/>
      <c r="D208" s="18"/>
      <c r="E208" s="18"/>
      <c r="F208" s="18"/>
      <c r="G208" s="18"/>
    </row>
    <row r="209" spans="1:12" ht="16.5" customHeight="1">
      <c r="A209" s="3"/>
      <c r="B209" s="22" t="s">
        <v>251</v>
      </c>
      <c r="C209" s="19" t="s">
        <v>30</v>
      </c>
      <c r="D209" s="4">
        <v>355483</v>
      </c>
      <c r="E209" s="4">
        <v>344169</v>
      </c>
      <c r="F209" s="4">
        <f>E209-D209</f>
        <v>-11314</v>
      </c>
      <c r="G209" s="4">
        <f>IF(D209=0,0,E209/D209)*100</f>
        <v>96.81728802783817</v>
      </c>
      <c r="H209" s="7">
        <v>355483</v>
      </c>
      <c r="I209" s="7">
        <v>344169</v>
      </c>
      <c r="J209" s="7">
        <f>IF(L209="Рекапитулация по функции: Натурални",IF(C209="0100",H209,0),H209)</f>
        <v>355483</v>
      </c>
      <c r="K209" s="2">
        <f>IF(L209="Рекапитулация по функции: Натурални",IF(C209="0100",I209,0),I209)</f>
        <v>344169</v>
      </c>
      <c r="L209" s="7" t="s">
        <v>274</v>
      </c>
    </row>
    <row r="210" spans="1:7" ht="15.75" customHeight="1">
      <c r="A210" s="3"/>
      <c r="B210" s="64" t="s">
        <v>252</v>
      </c>
      <c r="C210" s="64"/>
      <c r="D210" s="4">
        <f>SUM(J209)</f>
        <v>355483</v>
      </c>
      <c r="E210" s="4">
        <f>SUM(K209)</f>
        <v>344169</v>
      </c>
      <c r="F210" s="4">
        <f>E210-D210</f>
        <v>-11314</v>
      </c>
      <c r="G210" s="4">
        <f>IF(D210=0,0,E210/D210)*100</f>
        <v>96.81728802783817</v>
      </c>
    </row>
    <row r="211" spans="1:7" ht="16.5" customHeight="1">
      <c r="A211" s="3"/>
      <c r="B211" s="21" t="s">
        <v>128</v>
      </c>
      <c r="C211" s="18"/>
      <c r="D211" s="18"/>
      <c r="E211" s="18"/>
      <c r="F211" s="18"/>
      <c r="G211" s="18"/>
    </row>
    <row r="212" spans="1:12" ht="16.5" customHeight="1">
      <c r="A212" s="3"/>
      <c r="B212" s="22" t="s">
        <v>138</v>
      </c>
      <c r="C212" s="19" t="s">
        <v>139</v>
      </c>
      <c r="D212" s="4">
        <v>5000</v>
      </c>
      <c r="E212" s="4">
        <v>3500</v>
      </c>
      <c r="F212" s="4">
        <f>E212-D212</f>
        <v>-1500</v>
      </c>
      <c r="G212" s="4">
        <f>IF(D212=0,0,E212/D212)*100</f>
        <v>70</v>
      </c>
      <c r="H212" s="7">
        <v>5000</v>
      </c>
      <c r="I212" s="7">
        <v>3500</v>
      </c>
      <c r="J212" s="7">
        <f>IF(L212="Рекапитулация по функции: Натурални",IF(C212="0100",H212,0),H212)</f>
        <v>5000</v>
      </c>
      <c r="K212" s="2">
        <f>IF(L212="Рекапитулация по функции: Натурални",IF(C212="0100",I212,0),I212)</f>
        <v>3500</v>
      </c>
      <c r="L212" s="7" t="s">
        <v>274</v>
      </c>
    </row>
    <row r="213" spans="1:12" ht="16.5" customHeight="1">
      <c r="A213" s="3"/>
      <c r="B213" s="22" t="s">
        <v>142</v>
      </c>
      <c r="C213" s="19" t="s">
        <v>143</v>
      </c>
      <c r="D213" s="4">
        <v>5000</v>
      </c>
      <c r="E213" s="4">
        <v>3500</v>
      </c>
      <c r="F213" s="4">
        <f>E213-D213</f>
        <v>-1500</v>
      </c>
      <c r="G213" s="4">
        <f>IF(D213=0,0,E213/D213)*100</f>
        <v>70</v>
      </c>
      <c r="H213" s="7">
        <v>0</v>
      </c>
      <c r="I213" s="7">
        <v>0</v>
      </c>
      <c r="J213" s="7">
        <f>IF(L213="Рекапитулация по функции: Натурални",IF(C213="0100",H213,0),H213)</f>
        <v>0</v>
      </c>
      <c r="K213" s="2">
        <f>IF(L213="Рекапитулация по функции: Натурални",IF(C213="0100",I213,0),I213)</f>
        <v>0</v>
      </c>
      <c r="L213" s="7" t="s">
        <v>274</v>
      </c>
    </row>
    <row r="214" spans="1:7" ht="15.75" customHeight="1">
      <c r="A214" s="3"/>
      <c r="B214" s="64" t="s">
        <v>131</v>
      </c>
      <c r="C214" s="64"/>
      <c r="D214" s="4">
        <f>SUM(J212:J213)</f>
        <v>5000</v>
      </c>
      <c r="E214" s="4">
        <f>SUM(K212:K213)</f>
        <v>3500</v>
      </c>
      <c r="F214" s="4">
        <f>E214-D214</f>
        <v>-1500</v>
      </c>
      <c r="G214" s="4">
        <f>IF(D214=0,0,E214/D214)*100</f>
        <v>70</v>
      </c>
    </row>
    <row r="215" spans="1:7" ht="16.5" customHeight="1">
      <c r="A215" s="3"/>
      <c r="B215" s="17"/>
      <c r="C215" s="8"/>
      <c r="D215" s="6"/>
      <c r="E215" s="6"/>
      <c r="F215" s="6"/>
      <c r="G215" s="6"/>
    </row>
    <row r="216" spans="1:7" ht="15.75" customHeight="1">
      <c r="A216" s="3"/>
      <c r="B216" s="64" t="s">
        <v>259</v>
      </c>
      <c r="C216" s="64"/>
      <c r="D216" s="4">
        <f>SUM(D207,D210,D214)</f>
        <v>869149</v>
      </c>
      <c r="E216" s="4">
        <f>SUM(E207,E210,E214)</f>
        <v>804576</v>
      </c>
      <c r="F216" s="4">
        <f>E216-D216</f>
        <v>-64573</v>
      </c>
      <c r="G216" s="4">
        <f>IF(D216=0,0,E216/D216)*100</f>
        <v>92.57054889322774</v>
      </c>
    </row>
    <row r="217" spans="1:7" ht="16.5" customHeight="1">
      <c r="A217" s="3"/>
      <c r="B217" s="17"/>
      <c r="C217" s="8"/>
      <c r="D217" s="6"/>
      <c r="E217" s="6"/>
      <c r="F217" s="6"/>
      <c r="G217" s="6"/>
    </row>
    <row r="218" spans="1:7" ht="16.5" customHeight="1">
      <c r="A218" s="3"/>
      <c r="B218" s="70" t="s">
        <v>260</v>
      </c>
      <c r="C218" s="70"/>
      <c r="D218" s="70"/>
      <c r="E218" s="70"/>
      <c r="F218" s="70"/>
      <c r="G218" s="70"/>
    </row>
    <row r="219" spans="1:7" ht="16.5" customHeight="1">
      <c r="A219" s="3"/>
      <c r="B219" s="21" t="s">
        <v>84</v>
      </c>
      <c r="C219" s="18"/>
      <c r="D219" s="18"/>
      <c r="E219" s="18"/>
      <c r="F219" s="18"/>
      <c r="G219" s="18"/>
    </row>
    <row r="220" spans="1:12" ht="16.5" customHeight="1">
      <c r="A220" s="3"/>
      <c r="B220" s="22" t="s">
        <v>97</v>
      </c>
      <c r="C220" s="19" t="s">
        <v>98</v>
      </c>
      <c r="D220" s="4">
        <v>53340</v>
      </c>
      <c r="E220" s="4">
        <v>53250</v>
      </c>
      <c r="F220" s="4">
        <f aca="true" t="shared" si="26" ref="F220:F226">E220-D220</f>
        <v>-90</v>
      </c>
      <c r="G220" s="4">
        <f aca="true" t="shared" si="27" ref="G220:G226">IF(D220=0,0,E220/D220)*100</f>
        <v>99.83127109111362</v>
      </c>
      <c r="H220" s="7">
        <v>53340</v>
      </c>
      <c r="I220" s="7">
        <v>53250</v>
      </c>
      <c r="J220" s="7">
        <f aca="true" t="shared" si="28" ref="J220:J225">IF(L220="Рекапитулация по функции: Натурални",IF(C220="0100",H220,0),H220)</f>
        <v>53340</v>
      </c>
      <c r="K220" s="2">
        <f aca="true" t="shared" si="29" ref="K220:K225">IF(L220="Рекапитулация по функции: Натурални",IF(C220="0100",I220,0),I220)</f>
        <v>53250</v>
      </c>
      <c r="L220" s="7" t="s">
        <v>274</v>
      </c>
    </row>
    <row r="221" spans="1:12" ht="16.5" customHeight="1">
      <c r="A221" s="3"/>
      <c r="B221" s="22" t="s">
        <v>101</v>
      </c>
      <c r="C221" s="19" t="s">
        <v>102</v>
      </c>
      <c r="D221" s="4">
        <v>950</v>
      </c>
      <c r="E221" s="4">
        <v>950</v>
      </c>
      <c r="F221" s="4">
        <f t="shared" si="26"/>
        <v>0</v>
      </c>
      <c r="G221" s="4">
        <f t="shared" si="27"/>
        <v>100</v>
      </c>
      <c r="H221" s="7">
        <v>0</v>
      </c>
      <c r="I221" s="7">
        <v>0</v>
      </c>
      <c r="J221" s="7">
        <f t="shared" si="28"/>
        <v>0</v>
      </c>
      <c r="K221" s="2">
        <f t="shared" si="29"/>
        <v>0</v>
      </c>
      <c r="L221" s="7" t="s">
        <v>274</v>
      </c>
    </row>
    <row r="222" spans="1:12" ht="16.5" customHeight="1">
      <c r="A222" s="3"/>
      <c r="B222" s="22" t="s">
        <v>120</v>
      </c>
      <c r="C222" s="19" t="s">
        <v>121</v>
      </c>
      <c r="D222" s="4">
        <v>52390</v>
      </c>
      <c r="E222" s="4">
        <v>52300</v>
      </c>
      <c r="F222" s="4">
        <f t="shared" si="26"/>
        <v>-90</v>
      </c>
      <c r="G222" s="4">
        <f t="shared" si="27"/>
        <v>99.82821149074252</v>
      </c>
      <c r="H222" s="7">
        <v>0</v>
      </c>
      <c r="I222" s="7">
        <v>0</v>
      </c>
      <c r="J222" s="7">
        <f t="shared" si="28"/>
        <v>0</v>
      </c>
      <c r="K222" s="2">
        <f t="shared" si="29"/>
        <v>0</v>
      </c>
      <c r="L222" s="7" t="s">
        <v>274</v>
      </c>
    </row>
    <row r="223" spans="1:12" ht="16.5" customHeight="1">
      <c r="A223" s="3"/>
      <c r="B223" s="22" t="s">
        <v>122</v>
      </c>
      <c r="C223" s="19" t="s">
        <v>123</v>
      </c>
      <c r="D223" s="4">
        <v>0</v>
      </c>
      <c r="E223" s="4">
        <v>0</v>
      </c>
      <c r="F223" s="4">
        <f t="shared" si="26"/>
        <v>0</v>
      </c>
      <c r="G223" s="4">
        <f t="shared" si="27"/>
        <v>0</v>
      </c>
      <c r="H223" s="7">
        <v>0</v>
      </c>
      <c r="I223" s="7">
        <v>0</v>
      </c>
      <c r="J223" s="7">
        <f t="shared" si="28"/>
        <v>0</v>
      </c>
      <c r="K223" s="2">
        <f t="shared" si="29"/>
        <v>0</v>
      </c>
      <c r="L223" s="7" t="s">
        <v>274</v>
      </c>
    </row>
    <row r="224" spans="1:12" ht="16.5" customHeight="1">
      <c r="A224" s="3"/>
      <c r="B224" s="22" t="s">
        <v>124</v>
      </c>
      <c r="C224" s="19" t="s">
        <v>125</v>
      </c>
      <c r="D224" s="4">
        <v>9329</v>
      </c>
      <c r="E224" s="4">
        <v>9329</v>
      </c>
      <c r="F224" s="4">
        <f t="shared" si="26"/>
        <v>0</v>
      </c>
      <c r="G224" s="4">
        <f t="shared" si="27"/>
        <v>100</v>
      </c>
      <c r="H224" s="7">
        <v>9329</v>
      </c>
      <c r="I224" s="7">
        <v>9329</v>
      </c>
      <c r="J224" s="7">
        <f t="shared" si="28"/>
        <v>9329</v>
      </c>
      <c r="K224" s="2">
        <f t="shared" si="29"/>
        <v>9329</v>
      </c>
      <c r="L224" s="7" t="s">
        <v>274</v>
      </c>
    </row>
    <row r="225" spans="1:12" ht="16.5" customHeight="1">
      <c r="A225" s="3"/>
      <c r="B225" s="22" t="s">
        <v>126</v>
      </c>
      <c r="C225" s="19" t="s">
        <v>127</v>
      </c>
      <c r="D225" s="4">
        <v>9329</v>
      </c>
      <c r="E225" s="4">
        <v>9329</v>
      </c>
      <c r="F225" s="4">
        <f t="shared" si="26"/>
        <v>0</v>
      </c>
      <c r="G225" s="4">
        <f t="shared" si="27"/>
        <v>100</v>
      </c>
      <c r="H225" s="7">
        <v>0</v>
      </c>
      <c r="I225" s="7">
        <v>0</v>
      </c>
      <c r="J225" s="7">
        <f t="shared" si="28"/>
        <v>0</v>
      </c>
      <c r="K225" s="2">
        <f t="shared" si="29"/>
        <v>0</v>
      </c>
      <c r="L225" s="7" t="s">
        <v>274</v>
      </c>
    </row>
    <row r="226" spans="1:7" ht="15.75" customHeight="1">
      <c r="A226" s="3"/>
      <c r="B226" s="64" t="s">
        <v>105</v>
      </c>
      <c r="C226" s="64"/>
      <c r="D226" s="4">
        <f>SUM(J220:J225)</f>
        <v>62669</v>
      </c>
      <c r="E226" s="4">
        <f>SUM(K220:K225)</f>
        <v>62579</v>
      </c>
      <c r="F226" s="4">
        <f t="shared" si="26"/>
        <v>-90</v>
      </c>
      <c r="G226" s="4">
        <f t="shared" si="27"/>
        <v>99.85638832596658</v>
      </c>
    </row>
    <row r="227" spans="1:7" ht="16.5" customHeight="1">
      <c r="A227" s="3"/>
      <c r="B227" s="21" t="s">
        <v>250</v>
      </c>
      <c r="C227" s="18"/>
      <c r="D227" s="18"/>
      <c r="E227" s="18"/>
      <c r="F227" s="18"/>
      <c r="G227" s="18"/>
    </row>
    <row r="228" spans="1:12" ht="16.5" customHeight="1">
      <c r="A228" s="3"/>
      <c r="B228" s="22" t="s">
        <v>263</v>
      </c>
      <c r="C228" s="19" t="s">
        <v>264</v>
      </c>
      <c r="D228" s="4">
        <v>29933</v>
      </c>
      <c r="E228" s="4">
        <v>29933</v>
      </c>
      <c r="F228" s="4">
        <f>E228-D228</f>
        <v>0</v>
      </c>
      <c r="G228" s="4">
        <f>IF(D228=0,0,E228/D228)*100</f>
        <v>100</v>
      </c>
      <c r="H228" s="7">
        <v>29933</v>
      </c>
      <c r="I228" s="7">
        <v>29933</v>
      </c>
      <c r="J228" s="7">
        <f>IF(L228="Рекапитулация по функции: Натурални",IF(C228="0100",H228,0),H228)</f>
        <v>29933</v>
      </c>
      <c r="K228" s="2">
        <f>IF(L228="Рекапитулация по функции: Натурални",IF(C228="0100",I228,0),I228)</f>
        <v>29933</v>
      </c>
      <c r="L228" s="7" t="s">
        <v>274</v>
      </c>
    </row>
    <row r="229" spans="1:12" ht="16.5" customHeight="1">
      <c r="A229" s="3"/>
      <c r="B229" s="22" t="s">
        <v>265</v>
      </c>
      <c r="C229" s="19" t="s">
        <v>266</v>
      </c>
      <c r="D229" s="4">
        <v>29933</v>
      </c>
      <c r="E229" s="4">
        <v>29933</v>
      </c>
      <c r="F229" s="4">
        <f>E229-D229</f>
        <v>0</v>
      </c>
      <c r="G229" s="4">
        <f>IF(D229=0,0,E229/D229)*100</f>
        <v>100</v>
      </c>
      <c r="H229" s="7">
        <v>0</v>
      </c>
      <c r="I229" s="7">
        <v>0</v>
      </c>
      <c r="J229" s="7">
        <f>IF(L229="Рекапитулация по функции: Натурални",IF(C229="0100",H229,0),H229)</f>
        <v>0</v>
      </c>
      <c r="K229" s="2">
        <f>IF(L229="Рекапитулация по функции: Натурални",IF(C229="0100",I229,0),I229)</f>
        <v>0</v>
      </c>
      <c r="L229" s="7" t="s">
        <v>274</v>
      </c>
    </row>
    <row r="230" spans="1:7" ht="15.75" customHeight="1">
      <c r="A230" s="3"/>
      <c r="B230" s="64" t="s">
        <v>252</v>
      </c>
      <c r="C230" s="64"/>
      <c r="D230" s="4">
        <f>SUM(J228:J229)</f>
        <v>29933</v>
      </c>
      <c r="E230" s="4">
        <f>SUM(K228:K229)</f>
        <v>29933</v>
      </c>
      <c r="F230" s="4">
        <f>E230-D230</f>
        <v>0</v>
      </c>
      <c r="G230" s="4">
        <f>IF(D230=0,0,E230/D230)*100</f>
        <v>100</v>
      </c>
    </row>
    <row r="231" spans="1:7" ht="16.5" customHeight="1">
      <c r="A231" s="3"/>
      <c r="B231" s="17"/>
      <c r="C231" s="8"/>
      <c r="D231" s="6"/>
      <c r="E231" s="6"/>
      <c r="F231" s="6"/>
      <c r="G231" s="6"/>
    </row>
    <row r="232" spans="1:7" ht="15.75" customHeight="1">
      <c r="A232" s="3"/>
      <c r="B232" s="64" t="s">
        <v>273</v>
      </c>
      <c r="C232" s="64"/>
      <c r="D232" s="4">
        <f>SUM(D226,D230)</f>
        <v>92602</v>
      </c>
      <c r="E232" s="4">
        <f>SUM(E226,E230)</f>
        <v>92512</v>
      </c>
      <c r="F232" s="4">
        <f>E232-D232</f>
        <v>-90</v>
      </c>
      <c r="G232" s="4">
        <f>IF(D232=0,0,E232/D232)*100</f>
        <v>99.90280987451675</v>
      </c>
    </row>
    <row r="233" spans="1:7" ht="16.5" customHeight="1">
      <c r="A233" s="3"/>
      <c r="B233" s="17"/>
      <c r="C233" s="8"/>
      <c r="D233" s="6"/>
      <c r="E233" s="6"/>
      <c r="F233" s="6"/>
      <c r="G233" s="6"/>
    </row>
    <row r="234" spans="1:7" ht="16.5" customHeight="1">
      <c r="A234" s="3"/>
      <c r="B234" s="17"/>
      <c r="C234" s="8"/>
      <c r="D234" s="6"/>
      <c r="E234" s="6"/>
      <c r="F234" s="6"/>
      <c r="G234" s="6"/>
    </row>
    <row r="235" spans="1:7" ht="16.5" customHeight="1">
      <c r="A235" s="3"/>
      <c r="B235" s="23"/>
      <c r="C235" s="8" t="s">
        <v>9</v>
      </c>
      <c r="D235" s="4">
        <f>SUM(D37,D68,D107,D141,D184,D216,D232)</f>
        <v>13274982</v>
      </c>
      <c r="E235" s="4">
        <f>SUM(E37,E68,E107,E141,E184,E216,E232)</f>
        <v>11784829</v>
      </c>
      <c r="F235" s="4">
        <f>E235-D235</f>
        <v>-1490153</v>
      </c>
      <c r="G235" s="4">
        <f>IF(D235=0,0,E235/D235)*100</f>
        <v>88.77472677552406</v>
      </c>
    </row>
    <row r="237" ht="16.5" customHeight="1"/>
    <row r="238" ht="16.5" customHeight="1"/>
    <row r="239" ht="16.5" customHeight="1"/>
    <row r="240" ht="16.5" customHeight="1"/>
  </sheetData>
  <sheetProtection selectLockedCells="1" selectUnlockedCells="1"/>
  <mergeCells count="32">
    <mergeCell ref="B230:C230"/>
    <mergeCell ref="B232:C232"/>
    <mergeCell ref="B207:C207"/>
    <mergeCell ref="B210:C210"/>
    <mergeCell ref="B214:C214"/>
    <mergeCell ref="B216:C216"/>
    <mergeCell ref="B218:G218"/>
    <mergeCell ref="B226:C226"/>
    <mergeCell ref="B141:C141"/>
    <mergeCell ref="B143:G143"/>
    <mergeCell ref="B175:C175"/>
    <mergeCell ref="B182:C182"/>
    <mergeCell ref="B184:C184"/>
    <mergeCell ref="B186:G186"/>
    <mergeCell ref="B99:C99"/>
    <mergeCell ref="B105:C105"/>
    <mergeCell ref="B107:C107"/>
    <mergeCell ref="B109:G109"/>
    <mergeCell ref="B134:C134"/>
    <mergeCell ref="B139:C139"/>
    <mergeCell ref="B37:C37"/>
    <mergeCell ref="B39:G39"/>
    <mergeCell ref="B61:C61"/>
    <mergeCell ref="B66:C66"/>
    <mergeCell ref="B68:C68"/>
    <mergeCell ref="B70:G70"/>
    <mergeCell ref="B2:G2"/>
    <mergeCell ref="B3:G3"/>
    <mergeCell ref="B8:G8"/>
    <mergeCell ref="B10:G10"/>
    <mergeCell ref="B32:C32"/>
    <mergeCell ref="B35:C35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8.8515625" defaultRowHeight="15"/>
  <cols>
    <col min="1" max="1" width="0.13671875" style="7" customWidth="1"/>
    <col min="2" max="2" width="70.421875" style="7" customWidth="1"/>
    <col min="3" max="3" width="12.421875" style="7" customWidth="1"/>
    <col min="4" max="7" width="20.421875" style="7" customWidth="1"/>
    <col min="8" max="12" width="20.421875" style="7" hidden="1" customWidth="1"/>
    <col min="13" max="13" width="20.421875" style="7" customWidth="1"/>
    <col min="14" max="243" width="8.8515625" style="7" customWidth="1"/>
    <col min="244" max="16384" width="8.8515625" style="9" customWidth="1"/>
  </cols>
  <sheetData>
    <row r="1" ht="3" customHeight="1">
      <c r="A1" s="1"/>
    </row>
    <row r="2" spans="1:7" ht="21.75" customHeight="1">
      <c r="A2" s="3" t="s">
        <v>12</v>
      </c>
      <c r="B2" s="67" t="s">
        <v>10</v>
      </c>
      <c r="C2" s="67"/>
      <c r="D2" s="67"/>
      <c r="E2" s="67"/>
      <c r="F2" s="67"/>
      <c r="G2" s="67"/>
    </row>
    <row r="3" spans="1:7" s="10" customFormat="1" ht="18" customHeight="1">
      <c r="A3" s="24">
        <v>12</v>
      </c>
      <c r="B3" s="69" t="s">
        <v>13</v>
      </c>
      <c r="C3" s="69"/>
      <c r="D3" s="69"/>
      <c r="E3" s="69"/>
      <c r="F3" s="69"/>
      <c r="G3" s="69"/>
    </row>
    <row r="4" spans="1:7" ht="16.5" customHeight="1">
      <c r="A4" s="3"/>
      <c r="B4" s="11" t="str">
        <f>IF(ISBLANK(A2),"Обща",A2)</f>
        <v>Държавни Дейности</v>
      </c>
      <c r="C4" s="12" t="s">
        <v>0</v>
      </c>
      <c r="D4" s="13" t="s">
        <v>14</v>
      </c>
      <c r="E4" s="12" t="s">
        <v>1</v>
      </c>
      <c r="F4" s="13">
        <v>2022</v>
      </c>
      <c r="G4" s="12"/>
    </row>
    <row r="5" spans="1:7" ht="16.5" customHeight="1">
      <c r="A5" s="3"/>
      <c r="B5" s="14"/>
      <c r="C5" s="14"/>
      <c r="D5" s="14"/>
      <c r="E5" s="12" t="s">
        <v>2</v>
      </c>
      <c r="F5" s="15" t="e">
        <f>#VALUE!</f>
        <v>#VALUE!</v>
      </c>
      <c r="G5" s="14"/>
    </row>
    <row r="6" spans="1:7" ht="27.75" customHeight="1">
      <c r="A6" s="3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</row>
    <row r="7" spans="1:7" ht="16.5" customHeight="1">
      <c r="A7" s="3"/>
      <c r="B7" s="23"/>
      <c r="C7" s="23"/>
      <c r="D7" s="23"/>
      <c r="E7" s="23"/>
      <c r="F7" s="23"/>
      <c r="G7" s="23"/>
    </row>
    <row r="8" spans="1:7" ht="18.75" customHeight="1">
      <c r="A8" s="3"/>
      <c r="B8" s="71" t="s">
        <v>275</v>
      </c>
      <c r="C8" s="71"/>
      <c r="D8" s="71"/>
      <c r="E8" s="71"/>
      <c r="F8" s="71"/>
      <c r="G8" s="71"/>
    </row>
    <row r="9" spans="1:7" ht="16.5" customHeight="1">
      <c r="A9" s="3"/>
      <c r="B9" s="23"/>
      <c r="C9" s="23"/>
      <c r="D9" s="23"/>
      <c r="E9" s="23"/>
      <c r="F9" s="23"/>
      <c r="G9" s="23"/>
    </row>
    <row r="10" spans="1:7" ht="16.5" customHeight="1">
      <c r="A10" s="3"/>
      <c r="B10" s="70" t="s">
        <v>81</v>
      </c>
      <c r="C10" s="70"/>
      <c r="D10" s="70"/>
      <c r="E10" s="70"/>
      <c r="F10" s="70"/>
      <c r="G10" s="70"/>
    </row>
    <row r="11" spans="1:7" ht="16.5" customHeight="1">
      <c r="A11" s="3"/>
      <c r="B11" s="21" t="s">
        <v>82</v>
      </c>
      <c r="C11" s="18"/>
      <c r="D11" s="18"/>
      <c r="E11" s="18"/>
      <c r="F11" s="18"/>
      <c r="G11" s="18"/>
    </row>
    <row r="12" spans="1:7" ht="16.5" customHeight="1">
      <c r="A12" s="3"/>
      <c r="B12" s="25" t="s">
        <v>84</v>
      </c>
      <c r="C12" s="18"/>
      <c r="D12" s="18"/>
      <c r="E12" s="18"/>
      <c r="F12" s="18"/>
      <c r="G12" s="18"/>
    </row>
    <row r="13" spans="1:12" ht="16.5" customHeight="1">
      <c r="A13" s="3"/>
      <c r="B13" s="22" t="s">
        <v>108</v>
      </c>
      <c r="C13" s="19" t="s">
        <v>109</v>
      </c>
      <c r="D13" s="4">
        <v>770222</v>
      </c>
      <c r="E13" s="4">
        <v>731279</v>
      </c>
      <c r="F13" s="4">
        <f aca="true" t="shared" si="0" ref="F13:F33">E13-D13</f>
        <v>-38943</v>
      </c>
      <c r="G13" s="4">
        <f aca="true" t="shared" si="1" ref="G13:G33">IF(D13=0,0,E13/D13)*100</f>
        <v>94.94392525791265</v>
      </c>
      <c r="H13" s="7">
        <v>770222</v>
      </c>
      <c r="I13" s="7">
        <v>731279</v>
      </c>
      <c r="J13" s="7">
        <f aca="true" t="shared" si="2" ref="J13:J32">IF(L13="Рекапитулация по групи: Натурални",IF(C13="0100",H13,0),H13)</f>
        <v>770222</v>
      </c>
      <c r="K13" s="7">
        <f aca="true" t="shared" si="3" ref="K13:K32">IF(L13="Рекапитулация по групи: Натурални",IF(C13="0100",I13,0),I13)</f>
        <v>731279</v>
      </c>
      <c r="L13" s="7" t="s">
        <v>275</v>
      </c>
    </row>
    <row r="14" spans="1:12" ht="16.5" customHeight="1">
      <c r="A14" s="3"/>
      <c r="B14" s="22" t="s">
        <v>110</v>
      </c>
      <c r="C14" s="19" t="s">
        <v>111</v>
      </c>
      <c r="D14" s="4">
        <v>584982</v>
      </c>
      <c r="E14" s="4">
        <v>559131</v>
      </c>
      <c r="F14" s="4">
        <f t="shared" si="0"/>
        <v>-25851</v>
      </c>
      <c r="G14" s="4">
        <f t="shared" si="1"/>
        <v>95.58088966840005</v>
      </c>
      <c r="H14" s="7">
        <v>0</v>
      </c>
      <c r="I14" s="7">
        <v>0</v>
      </c>
      <c r="J14" s="7">
        <f t="shared" si="2"/>
        <v>0</v>
      </c>
      <c r="K14" s="7">
        <f t="shared" si="3"/>
        <v>0</v>
      </c>
      <c r="L14" s="7" t="s">
        <v>275</v>
      </c>
    </row>
    <row r="15" spans="1:12" ht="16.5" customHeight="1">
      <c r="A15" s="3"/>
      <c r="B15" s="22" t="s">
        <v>112</v>
      </c>
      <c r="C15" s="19" t="s">
        <v>113</v>
      </c>
      <c r="D15" s="4">
        <v>185240</v>
      </c>
      <c r="E15" s="4">
        <v>172148</v>
      </c>
      <c r="F15" s="4">
        <f t="shared" si="0"/>
        <v>-13092</v>
      </c>
      <c r="G15" s="4">
        <f t="shared" si="1"/>
        <v>92.9324120060462</v>
      </c>
      <c r="H15" s="7">
        <v>0</v>
      </c>
      <c r="I15" s="7">
        <v>0</v>
      </c>
      <c r="J15" s="7">
        <f t="shared" si="2"/>
        <v>0</v>
      </c>
      <c r="K15" s="7">
        <f t="shared" si="3"/>
        <v>0</v>
      </c>
      <c r="L15" s="7" t="s">
        <v>275</v>
      </c>
    </row>
    <row r="16" spans="1:12" ht="16.5" customHeight="1">
      <c r="A16" s="3"/>
      <c r="B16" s="22" t="s">
        <v>85</v>
      </c>
      <c r="C16" s="19" t="s">
        <v>86</v>
      </c>
      <c r="D16" s="4">
        <v>43507</v>
      </c>
      <c r="E16" s="4">
        <v>36057</v>
      </c>
      <c r="F16" s="4">
        <f t="shared" si="0"/>
        <v>-7450</v>
      </c>
      <c r="G16" s="4">
        <f t="shared" si="1"/>
        <v>82.87631875330406</v>
      </c>
      <c r="H16" s="7">
        <v>43507</v>
      </c>
      <c r="I16" s="7">
        <v>36057</v>
      </c>
      <c r="J16" s="7">
        <f t="shared" si="2"/>
        <v>43507</v>
      </c>
      <c r="K16" s="7">
        <f t="shared" si="3"/>
        <v>36057</v>
      </c>
      <c r="L16" s="7" t="s">
        <v>275</v>
      </c>
    </row>
    <row r="17" spans="1:12" ht="16.5" customHeight="1">
      <c r="A17" s="3"/>
      <c r="B17" s="22" t="s">
        <v>87</v>
      </c>
      <c r="C17" s="19" t="s">
        <v>88</v>
      </c>
      <c r="D17" s="4">
        <v>25813</v>
      </c>
      <c r="E17" s="4">
        <v>25813</v>
      </c>
      <c r="F17" s="4">
        <f t="shared" si="0"/>
        <v>0</v>
      </c>
      <c r="G17" s="4">
        <f t="shared" si="1"/>
        <v>100</v>
      </c>
      <c r="H17" s="7">
        <v>0</v>
      </c>
      <c r="I17" s="7">
        <v>0</v>
      </c>
      <c r="J17" s="7">
        <f t="shared" si="2"/>
        <v>0</v>
      </c>
      <c r="K17" s="7">
        <f t="shared" si="3"/>
        <v>0</v>
      </c>
      <c r="L17" s="7" t="s">
        <v>275</v>
      </c>
    </row>
    <row r="18" spans="1:12" ht="16.5" customHeight="1">
      <c r="A18" s="3"/>
      <c r="B18" s="22" t="s">
        <v>114</v>
      </c>
      <c r="C18" s="19" t="s">
        <v>115</v>
      </c>
      <c r="D18" s="4">
        <v>7450</v>
      </c>
      <c r="E18" s="4">
        <v>0</v>
      </c>
      <c r="F18" s="4">
        <f t="shared" si="0"/>
        <v>-7450</v>
      </c>
      <c r="G18" s="4">
        <f t="shared" si="1"/>
        <v>0</v>
      </c>
      <c r="H18" s="7">
        <v>0</v>
      </c>
      <c r="I18" s="7">
        <v>0</v>
      </c>
      <c r="J18" s="7">
        <f t="shared" si="2"/>
        <v>0</v>
      </c>
      <c r="K18" s="7">
        <f t="shared" si="3"/>
        <v>0</v>
      </c>
      <c r="L18" s="7" t="s">
        <v>275</v>
      </c>
    </row>
    <row r="19" spans="1:12" ht="16.5" customHeight="1">
      <c r="A19" s="3"/>
      <c r="B19" s="22" t="s">
        <v>116</v>
      </c>
      <c r="C19" s="19" t="s">
        <v>117</v>
      </c>
      <c r="D19" s="4">
        <v>10244</v>
      </c>
      <c r="E19" s="4">
        <v>10244</v>
      </c>
      <c r="F19" s="4">
        <f t="shared" si="0"/>
        <v>0</v>
      </c>
      <c r="G19" s="4">
        <f t="shared" si="1"/>
        <v>100</v>
      </c>
      <c r="H19" s="7">
        <v>0</v>
      </c>
      <c r="I19" s="7">
        <v>0</v>
      </c>
      <c r="J19" s="7">
        <f t="shared" si="2"/>
        <v>0</v>
      </c>
      <c r="K19" s="7">
        <f t="shared" si="3"/>
        <v>0</v>
      </c>
      <c r="L19" s="7" t="s">
        <v>275</v>
      </c>
    </row>
    <row r="20" spans="1:12" ht="16.5" customHeight="1">
      <c r="A20" s="3"/>
      <c r="B20" s="22" t="s">
        <v>118</v>
      </c>
      <c r="C20" s="19" t="s">
        <v>119</v>
      </c>
      <c r="D20" s="4">
        <v>0</v>
      </c>
      <c r="E20" s="4">
        <v>0</v>
      </c>
      <c r="F20" s="4">
        <f t="shared" si="0"/>
        <v>0</v>
      </c>
      <c r="G20" s="4">
        <f t="shared" si="1"/>
        <v>0</v>
      </c>
      <c r="H20" s="7">
        <v>0</v>
      </c>
      <c r="I20" s="7">
        <v>0</v>
      </c>
      <c r="J20" s="7">
        <f t="shared" si="2"/>
        <v>0</v>
      </c>
      <c r="K20" s="7">
        <f t="shared" si="3"/>
        <v>0</v>
      </c>
      <c r="L20" s="7" t="s">
        <v>275</v>
      </c>
    </row>
    <row r="21" spans="1:12" ht="16.5" customHeight="1">
      <c r="A21" s="3"/>
      <c r="B21" s="22" t="s">
        <v>89</v>
      </c>
      <c r="C21" s="19" t="s">
        <v>90</v>
      </c>
      <c r="D21" s="4">
        <v>179250</v>
      </c>
      <c r="E21" s="4">
        <v>171876</v>
      </c>
      <c r="F21" s="4">
        <f t="shared" si="0"/>
        <v>-7374</v>
      </c>
      <c r="G21" s="4">
        <f t="shared" si="1"/>
        <v>95.88619246861924</v>
      </c>
      <c r="H21" s="7">
        <v>179250</v>
      </c>
      <c r="I21" s="7">
        <v>171876</v>
      </c>
      <c r="J21" s="7">
        <f t="shared" si="2"/>
        <v>179250</v>
      </c>
      <c r="K21" s="7">
        <f t="shared" si="3"/>
        <v>171876</v>
      </c>
      <c r="L21" s="7" t="s">
        <v>275</v>
      </c>
    </row>
    <row r="22" spans="1:12" ht="16.5" customHeight="1">
      <c r="A22" s="3"/>
      <c r="B22" s="22" t="s">
        <v>91</v>
      </c>
      <c r="C22" s="19" t="s">
        <v>92</v>
      </c>
      <c r="D22" s="4">
        <v>108863</v>
      </c>
      <c r="E22" s="4">
        <v>104308</v>
      </c>
      <c r="F22" s="4">
        <f t="shared" si="0"/>
        <v>-4555</v>
      </c>
      <c r="G22" s="4">
        <f t="shared" si="1"/>
        <v>95.81584192976493</v>
      </c>
      <c r="H22" s="7">
        <v>0</v>
      </c>
      <c r="I22" s="7">
        <v>0</v>
      </c>
      <c r="J22" s="7">
        <f t="shared" si="2"/>
        <v>0</v>
      </c>
      <c r="K22" s="7">
        <f t="shared" si="3"/>
        <v>0</v>
      </c>
      <c r="L22" s="7" t="s">
        <v>275</v>
      </c>
    </row>
    <row r="23" spans="1:12" ht="16.5" customHeight="1">
      <c r="A23" s="3"/>
      <c r="B23" s="22" t="s">
        <v>93</v>
      </c>
      <c r="C23" s="19" t="s">
        <v>94</v>
      </c>
      <c r="D23" s="4">
        <v>44173</v>
      </c>
      <c r="E23" s="4">
        <v>42736</v>
      </c>
      <c r="F23" s="4">
        <f t="shared" si="0"/>
        <v>-1437</v>
      </c>
      <c r="G23" s="4">
        <f t="shared" si="1"/>
        <v>96.74688157924524</v>
      </c>
      <c r="H23" s="7">
        <v>0</v>
      </c>
      <c r="I23" s="7">
        <v>0</v>
      </c>
      <c r="J23" s="7">
        <f t="shared" si="2"/>
        <v>0</v>
      </c>
      <c r="K23" s="7">
        <f t="shared" si="3"/>
        <v>0</v>
      </c>
      <c r="L23" s="7" t="s">
        <v>275</v>
      </c>
    </row>
    <row r="24" spans="1:12" ht="16.5" customHeight="1">
      <c r="A24" s="3"/>
      <c r="B24" s="22" t="s">
        <v>95</v>
      </c>
      <c r="C24" s="19" t="s">
        <v>96</v>
      </c>
      <c r="D24" s="4">
        <v>26214</v>
      </c>
      <c r="E24" s="4">
        <v>24832</v>
      </c>
      <c r="F24" s="4">
        <f t="shared" si="0"/>
        <v>-1382</v>
      </c>
      <c r="G24" s="4">
        <f t="shared" si="1"/>
        <v>94.72800793469138</v>
      </c>
      <c r="H24" s="7">
        <v>0</v>
      </c>
      <c r="I24" s="7">
        <v>0</v>
      </c>
      <c r="J24" s="7">
        <f t="shared" si="2"/>
        <v>0</v>
      </c>
      <c r="K24" s="7">
        <f t="shared" si="3"/>
        <v>0</v>
      </c>
      <c r="L24" s="7" t="s">
        <v>275</v>
      </c>
    </row>
    <row r="25" spans="1:12" ht="16.5" customHeight="1">
      <c r="A25" s="3"/>
      <c r="B25" s="22" t="s">
        <v>97</v>
      </c>
      <c r="C25" s="19" t="s">
        <v>98</v>
      </c>
      <c r="D25" s="4">
        <v>44358</v>
      </c>
      <c r="E25" s="4">
        <v>44358</v>
      </c>
      <c r="F25" s="4">
        <f t="shared" si="0"/>
        <v>0</v>
      </c>
      <c r="G25" s="4">
        <f t="shared" si="1"/>
        <v>100</v>
      </c>
      <c r="H25" s="7">
        <v>44358</v>
      </c>
      <c r="I25" s="7">
        <v>44358</v>
      </c>
      <c r="J25" s="7">
        <f t="shared" si="2"/>
        <v>44358</v>
      </c>
      <c r="K25" s="7">
        <f t="shared" si="3"/>
        <v>44358</v>
      </c>
      <c r="L25" s="7" t="s">
        <v>275</v>
      </c>
    </row>
    <row r="26" spans="1:12" ht="16.5" customHeight="1">
      <c r="A26" s="3"/>
      <c r="B26" s="22" t="s">
        <v>99</v>
      </c>
      <c r="C26" s="19" t="s">
        <v>100</v>
      </c>
      <c r="D26" s="4">
        <v>499</v>
      </c>
      <c r="E26" s="4">
        <v>499</v>
      </c>
      <c r="F26" s="4">
        <f t="shared" si="0"/>
        <v>0</v>
      </c>
      <c r="G26" s="4">
        <f t="shared" si="1"/>
        <v>100</v>
      </c>
      <c r="H26" s="7">
        <v>0</v>
      </c>
      <c r="I26" s="7">
        <v>0</v>
      </c>
      <c r="J26" s="7">
        <f t="shared" si="2"/>
        <v>0</v>
      </c>
      <c r="K26" s="7">
        <f t="shared" si="3"/>
        <v>0</v>
      </c>
      <c r="L26" s="7" t="s">
        <v>275</v>
      </c>
    </row>
    <row r="27" spans="1:12" ht="16.5" customHeight="1">
      <c r="A27" s="3"/>
      <c r="B27" s="22" t="s">
        <v>101</v>
      </c>
      <c r="C27" s="19" t="s">
        <v>102</v>
      </c>
      <c r="D27" s="4">
        <v>27283</v>
      </c>
      <c r="E27" s="4">
        <v>27283</v>
      </c>
      <c r="F27" s="4">
        <f t="shared" si="0"/>
        <v>0</v>
      </c>
      <c r="G27" s="4">
        <f t="shared" si="1"/>
        <v>100</v>
      </c>
      <c r="H27" s="7">
        <v>0</v>
      </c>
      <c r="I27" s="7">
        <v>0</v>
      </c>
      <c r="J27" s="7">
        <f t="shared" si="2"/>
        <v>0</v>
      </c>
      <c r="K27" s="7">
        <f t="shared" si="3"/>
        <v>0</v>
      </c>
      <c r="L27" s="7" t="s">
        <v>275</v>
      </c>
    </row>
    <row r="28" spans="1:12" ht="16.5" customHeight="1">
      <c r="A28" s="3"/>
      <c r="B28" s="22" t="s">
        <v>103</v>
      </c>
      <c r="C28" s="19" t="s">
        <v>104</v>
      </c>
      <c r="D28" s="4">
        <v>897</v>
      </c>
      <c r="E28" s="4">
        <v>897</v>
      </c>
      <c r="F28" s="4">
        <f t="shared" si="0"/>
        <v>0</v>
      </c>
      <c r="G28" s="4">
        <f t="shared" si="1"/>
        <v>100</v>
      </c>
      <c r="H28" s="7">
        <v>0</v>
      </c>
      <c r="I28" s="7">
        <v>0</v>
      </c>
      <c r="J28" s="7">
        <f t="shared" si="2"/>
        <v>0</v>
      </c>
      <c r="K28" s="7">
        <f t="shared" si="3"/>
        <v>0</v>
      </c>
      <c r="L28" s="7" t="s">
        <v>275</v>
      </c>
    </row>
    <row r="29" spans="1:12" ht="16.5" customHeight="1">
      <c r="A29" s="3"/>
      <c r="B29" s="22" t="s">
        <v>120</v>
      </c>
      <c r="C29" s="19" t="s">
        <v>121</v>
      </c>
      <c r="D29" s="4">
        <v>15679</v>
      </c>
      <c r="E29" s="4">
        <v>15679</v>
      </c>
      <c r="F29" s="4">
        <f t="shared" si="0"/>
        <v>0</v>
      </c>
      <c r="G29" s="4">
        <f t="shared" si="1"/>
        <v>100</v>
      </c>
      <c r="H29" s="7">
        <v>0</v>
      </c>
      <c r="I29" s="7">
        <v>0</v>
      </c>
      <c r="J29" s="7">
        <f t="shared" si="2"/>
        <v>0</v>
      </c>
      <c r="K29" s="7">
        <f t="shared" si="3"/>
        <v>0</v>
      </c>
      <c r="L29" s="7" t="s">
        <v>275</v>
      </c>
    </row>
    <row r="30" spans="1:12" ht="16.5" customHeight="1">
      <c r="A30" s="3"/>
      <c r="B30" s="22" t="s">
        <v>122</v>
      </c>
      <c r="C30" s="19" t="s">
        <v>123</v>
      </c>
      <c r="D30" s="4">
        <v>0</v>
      </c>
      <c r="E30" s="4">
        <v>0</v>
      </c>
      <c r="F30" s="4">
        <f t="shared" si="0"/>
        <v>0</v>
      </c>
      <c r="G30" s="4">
        <f t="shared" si="1"/>
        <v>0</v>
      </c>
      <c r="H30" s="7">
        <v>0</v>
      </c>
      <c r="I30" s="7">
        <v>0</v>
      </c>
      <c r="J30" s="7">
        <f t="shared" si="2"/>
        <v>0</v>
      </c>
      <c r="K30" s="7">
        <f t="shared" si="3"/>
        <v>0</v>
      </c>
      <c r="L30" s="7" t="s">
        <v>275</v>
      </c>
    </row>
    <row r="31" spans="1:12" ht="16.5" customHeight="1">
      <c r="A31" s="3"/>
      <c r="B31" s="22" t="s">
        <v>124</v>
      </c>
      <c r="C31" s="19" t="s">
        <v>125</v>
      </c>
      <c r="D31" s="4">
        <v>1700</v>
      </c>
      <c r="E31" s="4">
        <v>1700</v>
      </c>
      <c r="F31" s="4">
        <f t="shared" si="0"/>
        <v>0</v>
      </c>
      <c r="G31" s="4">
        <f t="shared" si="1"/>
        <v>100</v>
      </c>
      <c r="H31" s="7">
        <v>1700</v>
      </c>
      <c r="I31" s="7">
        <v>1700</v>
      </c>
      <c r="J31" s="7">
        <f t="shared" si="2"/>
        <v>1700</v>
      </c>
      <c r="K31" s="7">
        <f t="shared" si="3"/>
        <v>1700</v>
      </c>
      <c r="L31" s="7" t="s">
        <v>275</v>
      </c>
    </row>
    <row r="32" spans="1:12" ht="16.5" customHeight="1">
      <c r="A32" s="3"/>
      <c r="B32" s="22" t="s">
        <v>126</v>
      </c>
      <c r="C32" s="19" t="s">
        <v>127</v>
      </c>
      <c r="D32" s="4">
        <v>1700</v>
      </c>
      <c r="E32" s="4">
        <v>1700</v>
      </c>
      <c r="F32" s="4">
        <f t="shared" si="0"/>
        <v>0</v>
      </c>
      <c r="G32" s="4">
        <f t="shared" si="1"/>
        <v>100</v>
      </c>
      <c r="H32" s="7">
        <v>0</v>
      </c>
      <c r="I32" s="7">
        <v>0</v>
      </c>
      <c r="J32" s="7">
        <f t="shared" si="2"/>
        <v>0</v>
      </c>
      <c r="K32" s="7">
        <f t="shared" si="3"/>
        <v>0</v>
      </c>
      <c r="L32" s="7" t="s">
        <v>275</v>
      </c>
    </row>
    <row r="33" spans="1:7" ht="15.75" customHeight="1">
      <c r="A33" s="3"/>
      <c r="B33" s="64" t="s">
        <v>105</v>
      </c>
      <c r="C33" s="64"/>
      <c r="D33" s="4">
        <f>SUM(J13:J32)</f>
        <v>1039037</v>
      </c>
      <c r="E33" s="4">
        <f>SUM(K13:K32)</f>
        <v>985270</v>
      </c>
      <c r="F33" s="4">
        <f t="shared" si="0"/>
        <v>-53767</v>
      </c>
      <c r="G33" s="4">
        <f t="shared" si="1"/>
        <v>94.82530458491854</v>
      </c>
    </row>
    <row r="34" spans="1:7" ht="16.5" customHeight="1">
      <c r="A34" s="3"/>
      <c r="B34" s="25" t="s">
        <v>128</v>
      </c>
      <c r="C34" s="18"/>
      <c r="D34" s="18"/>
      <c r="E34" s="18"/>
      <c r="F34" s="18"/>
      <c r="G34" s="18"/>
    </row>
    <row r="35" spans="1:12" ht="16.5" customHeight="1">
      <c r="A35" s="3"/>
      <c r="B35" s="22" t="s">
        <v>129</v>
      </c>
      <c r="C35" s="19" t="s">
        <v>130</v>
      </c>
      <c r="D35" s="4">
        <v>0</v>
      </c>
      <c r="E35" s="4">
        <v>0</v>
      </c>
      <c r="F35" s="4">
        <f>E35-D35</f>
        <v>0</v>
      </c>
      <c r="G35" s="4">
        <f>IF(D35=0,0,E35/D35)*100</f>
        <v>0</v>
      </c>
      <c r="H35" s="7">
        <v>0</v>
      </c>
      <c r="I35" s="7">
        <v>0</v>
      </c>
      <c r="J35" s="7">
        <f>IF(L35="Рекапитулация по групи: Натурални",IF(C35="0100",H35,0),H35)</f>
        <v>0</v>
      </c>
      <c r="K35" s="7">
        <f>IF(L35="Рекапитулация по групи: Натурални",IF(C35="0100",I35,0),I35)</f>
        <v>0</v>
      </c>
      <c r="L35" s="7" t="s">
        <v>275</v>
      </c>
    </row>
    <row r="36" spans="1:7" ht="15.75" customHeight="1">
      <c r="A36" s="3"/>
      <c r="B36" s="64" t="s">
        <v>131</v>
      </c>
      <c r="C36" s="64"/>
      <c r="D36" s="4">
        <f>SUM(J35)</f>
        <v>0</v>
      </c>
      <c r="E36" s="4">
        <f>SUM(K35)</f>
        <v>0</v>
      </c>
      <c r="F36" s="4">
        <f>E36-D36</f>
        <v>0</v>
      </c>
      <c r="G36" s="4">
        <f>IF(D36=0,0,E36/D36)*100</f>
        <v>0</v>
      </c>
    </row>
    <row r="37" spans="1:7" ht="16.5" customHeight="1">
      <c r="A37" s="3"/>
      <c r="B37" s="17"/>
      <c r="C37" s="8"/>
      <c r="D37" s="6"/>
      <c r="E37" s="6"/>
      <c r="F37" s="6"/>
      <c r="G37" s="6"/>
    </row>
    <row r="38" spans="1:7" ht="15.75" customHeight="1">
      <c r="A38" s="3"/>
      <c r="B38" s="64" t="s">
        <v>133</v>
      </c>
      <c r="C38" s="64"/>
      <c r="D38" s="4">
        <f>SUM(D33,D36)</f>
        <v>1039037</v>
      </c>
      <c r="E38" s="4">
        <f>SUM(E33,E36)</f>
        <v>985270</v>
      </c>
      <c r="F38" s="4">
        <f>E38-D38</f>
        <v>-53767</v>
      </c>
      <c r="G38" s="4">
        <f>IF(D38=0,0,E38/D38)*100</f>
        <v>94.82530458491854</v>
      </c>
    </row>
    <row r="39" spans="1:7" ht="16.5" customHeight="1">
      <c r="A39" s="3"/>
      <c r="B39" s="17"/>
      <c r="C39" s="8"/>
      <c r="D39" s="6"/>
      <c r="E39" s="6"/>
      <c r="F39" s="6"/>
      <c r="G39" s="6"/>
    </row>
    <row r="40" spans="1:7" ht="16.5" customHeight="1">
      <c r="A40" s="3"/>
      <c r="B40" s="17"/>
      <c r="C40" s="8"/>
      <c r="D40" s="6"/>
      <c r="E40" s="6"/>
      <c r="F40" s="6"/>
      <c r="G40" s="6"/>
    </row>
    <row r="41" spans="1:7" ht="16.5" customHeight="1">
      <c r="A41" s="3"/>
      <c r="B41" s="70" t="s">
        <v>135</v>
      </c>
      <c r="C41" s="70"/>
      <c r="D41" s="70"/>
      <c r="E41" s="70"/>
      <c r="F41" s="70"/>
      <c r="G41" s="70"/>
    </row>
    <row r="42" spans="1:7" ht="16.5" customHeight="1">
      <c r="A42" s="3"/>
      <c r="B42" s="21" t="s">
        <v>156</v>
      </c>
      <c r="C42" s="18"/>
      <c r="D42" s="18"/>
      <c r="E42" s="18"/>
      <c r="F42" s="18"/>
      <c r="G42" s="18"/>
    </row>
    <row r="43" spans="1:7" ht="16.5" customHeight="1">
      <c r="A43" s="3"/>
      <c r="B43" s="25" t="s">
        <v>84</v>
      </c>
      <c r="C43" s="18"/>
      <c r="D43" s="18"/>
      <c r="E43" s="18"/>
      <c r="F43" s="18"/>
      <c r="G43" s="18"/>
    </row>
    <row r="44" spans="1:12" ht="16.5" customHeight="1">
      <c r="A44" s="3"/>
      <c r="B44" s="22" t="s">
        <v>108</v>
      </c>
      <c r="C44" s="19" t="s">
        <v>109</v>
      </c>
      <c r="D44" s="4">
        <v>80276</v>
      </c>
      <c r="E44" s="4">
        <v>80276</v>
      </c>
      <c r="F44" s="4">
        <f aca="true" t="shared" si="4" ref="F44:F59">E44-D44</f>
        <v>0</v>
      </c>
      <c r="G44" s="4">
        <f aca="true" t="shared" si="5" ref="G44:G59">IF(D44=0,0,E44/D44)*100</f>
        <v>100</v>
      </c>
      <c r="H44" s="7">
        <v>80276</v>
      </c>
      <c r="I44" s="7">
        <v>80276</v>
      </c>
      <c r="J44" s="7">
        <f aca="true" t="shared" si="6" ref="J44:J58">IF(L44="Рекапитулация по групи: Натурални",IF(C44="0100",H44,0),H44)</f>
        <v>80276</v>
      </c>
      <c r="K44" s="7">
        <f aca="true" t="shared" si="7" ref="K44:K58">IF(L44="Рекапитулация по групи: Натурални",IF(C44="0100",I44,0),I44)</f>
        <v>80276</v>
      </c>
      <c r="L44" s="7" t="s">
        <v>275</v>
      </c>
    </row>
    <row r="45" spans="1:12" ht="16.5" customHeight="1">
      <c r="A45" s="3"/>
      <c r="B45" s="22" t="s">
        <v>110</v>
      </c>
      <c r="C45" s="19" t="s">
        <v>111</v>
      </c>
      <c r="D45" s="4">
        <v>80276</v>
      </c>
      <c r="E45" s="4">
        <v>80276</v>
      </c>
      <c r="F45" s="4">
        <f t="shared" si="4"/>
        <v>0</v>
      </c>
      <c r="G45" s="4">
        <f t="shared" si="5"/>
        <v>100</v>
      </c>
      <c r="H45" s="7">
        <v>0</v>
      </c>
      <c r="I45" s="7">
        <v>0</v>
      </c>
      <c r="J45" s="7">
        <f t="shared" si="6"/>
        <v>0</v>
      </c>
      <c r="K45" s="7">
        <f t="shared" si="7"/>
        <v>0</v>
      </c>
      <c r="L45" s="7" t="s">
        <v>275</v>
      </c>
    </row>
    <row r="46" spans="1:12" ht="16.5" customHeight="1">
      <c r="A46" s="3"/>
      <c r="B46" s="22" t="s">
        <v>85</v>
      </c>
      <c r="C46" s="19" t="s">
        <v>86</v>
      </c>
      <c r="D46" s="4">
        <v>7227</v>
      </c>
      <c r="E46" s="4">
        <v>7227</v>
      </c>
      <c r="F46" s="4">
        <f t="shared" si="4"/>
        <v>0</v>
      </c>
      <c r="G46" s="4">
        <f t="shared" si="5"/>
        <v>100</v>
      </c>
      <c r="H46" s="7">
        <v>7227</v>
      </c>
      <c r="I46" s="7">
        <v>7227</v>
      </c>
      <c r="J46" s="7">
        <f t="shared" si="6"/>
        <v>7227</v>
      </c>
      <c r="K46" s="7">
        <f t="shared" si="7"/>
        <v>7227</v>
      </c>
      <c r="L46" s="7" t="s">
        <v>275</v>
      </c>
    </row>
    <row r="47" spans="1:12" ht="16.5" customHeight="1">
      <c r="A47" s="3"/>
      <c r="B47" s="22" t="s">
        <v>114</v>
      </c>
      <c r="C47" s="19" t="s">
        <v>115</v>
      </c>
      <c r="D47" s="4">
        <v>7227</v>
      </c>
      <c r="E47" s="4">
        <v>7227</v>
      </c>
      <c r="F47" s="4">
        <f t="shared" si="4"/>
        <v>0</v>
      </c>
      <c r="G47" s="4">
        <f t="shared" si="5"/>
        <v>100</v>
      </c>
      <c r="H47" s="7">
        <v>0</v>
      </c>
      <c r="I47" s="7">
        <v>0</v>
      </c>
      <c r="J47" s="7">
        <f t="shared" si="6"/>
        <v>0</v>
      </c>
      <c r="K47" s="7">
        <f t="shared" si="7"/>
        <v>0</v>
      </c>
      <c r="L47" s="7" t="s">
        <v>275</v>
      </c>
    </row>
    <row r="48" spans="1:12" ht="16.5" customHeight="1">
      <c r="A48" s="3"/>
      <c r="B48" s="22" t="s">
        <v>118</v>
      </c>
      <c r="C48" s="19" t="s">
        <v>119</v>
      </c>
      <c r="D48" s="4">
        <v>0</v>
      </c>
      <c r="E48" s="4">
        <v>0</v>
      </c>
      <c r="F48" s="4">
        <f t="shared" si="4"/>
        <v>0</v>
      </c>
      <c r="G48" s="4">
        <f t="shared" si="5"/>
        <v>0</v>
      </c>
      <c r="H48" s="7">
        <v>0</v>
      </c>
      <c r="I48" s="7">
        <v>0</v>
      </c>
      <c r="J48" s="7">
        <f t="shared" si="6"/>
        <v>0</v>
      </c>
      <c r="K48" s="7">
        <f t="shared" si="7"/>
        <v>0</v>
      </c>
      <c r="L48" s="7" t="s">
        <v>275</v>
      </c>
    </row>
    <row r="49" spans="1:12" ht="16.5" customHeight="1">
      <c r="A49" s="3"/>
      <c r="B49" s="22" t="s">
        <v>89</v>
      </c>
      <c r="C49" s="19" t="s">
        <v>90</v>
      </c>
      <c r="D49" s="4">
        <v>15476</v>
      </c>
      <c r="E49" s="4">
        <v>15476</v>
      </c>
      <c r="F49" s="4">
        <f t="shared" si="4"/>
        <v>0</v>
      </c>
      <c r="G49" s="4">
        <f t="shared" si="5"/>
        <v>100</v>
      </c>
      <c r="H49" s="7">
        <v>15476</v>
      </c>
      <c r="I49" s="7">
        <v>15476</v>
      </c>
      <c r="J49" s="7">
        <f t="shared" si="6"/>
        <v>15476</v>
      </c>
      <c r="K49" s="7">
        <f t="shared" si="7"/>
        <v>15476</v>
      </c>
      <c r="L49" s="7" t="s">
        <v>275</v>
      </c>
    </row>
    <row r="50" spans="1:12" ht="16.5" customHeight="1">
      <c r="A50" s="3"/>
      <c r="B50" s="22" t="s">
        <v>91</v>
      </c>
      <c r="C50" s="19" t="s">
        <v>92</v>
      </c>
      <c r="D50" s="4">
        <v>9744</v>
      </c>
      <c r="E50" s="4">
        <v>9744</v>
      </c>
      <c r="F50" s="4">
        <f t="shared" si="4"/>
        <v>0</v>
      </c>
      <c r="G50" s="4">
        <f t="shared" si="5"/>
        <v>100</v>
      </c>
      <c r="H50" s="7">
        <v>0</v>
      </c>
      <c r="I50" s="7">
        <v>0</v>
      </c>
      <c r="J50" s="7">
        <f t="shared" si="6"/>
        <v>0</v>
      </c>
      <c r="K50" s="7">
        <f t="shared" si="7"/>
        <v>0</v>
      </c>
      <c r="L50" s="7" t="s">
        <v>275</v>
      </c>
    </row>
    <row r="51" spans="1:12" ht="16.5" customHeight="1">
      <c r="A51" s="3"/>
      <c r="B51" s="22" t="s">
        <v>93</v>
      </c>
      <c r="C51" s="19" t="s">
        <v>94</v>
      </c>
      <c r="D51" s="4">
        <v>3930</v>
      </c>
      <c r="E51" s="4">
        <v>3930</v>
      </c>
      <c r="F51" s="4">
        <f t="shared" si="4"/>
        <v>0</v>
      </c>
      <c r="G51" s="4">
        <f t="shared" si="5"/>
        <v>100</v>
      </c>
      <c r="H51" s="7">
        <v>0</v>
      </c>
      <c r="I51" s="7">
        <v>0</v>
      </c>
      <c r="J51" s="7">
        <f t="shared" si="6"/>
        <v>0</v>
      </c>
      <c r="K51" s="7">
        <f t="shared" si="7"/>
        <v>0</v>
      </c>
      <c r="L51" s="7" t="s">
        <v>275</v>
      </c>
    </row>
    <row r="52" spans="1:12" ht="16.5" customHeight="1">
      <c r="A52" s="3"/>
      <c r="B52" s="22" t="s">
        <v>95</v>
      </c>
      <c r="C52" s="19" t="s">
        <v>96</v>
      </c>
      <c r="D52" s="4">
        <v>1802</v>
      </c>
      <c r="E52" s="4">
        <v>1802</v>
      </c>
      <c r="F52" s="4">
        <f t="shared" si="4"/>
        <v>0</v>
      </c>
      <c r="G52" s="4">
        <f t="shared" si="5"/>
        <v>100</v>
      </c>
      <c r="H52" s="7">
        <v>0</v>
      </c>
      <c r="I52" s="7">
        <v>0</v>
      </c>
      <c r="J52" s="7">
        <f t="shared" si="6"/>
        <v>0</v>
      </c>
      <c r="K52" s="7">
        <f t="shared" si="7"/>
        <v>0</v>
      </c>
      <c r="L52" s="7" t="s">
        <v>275</v>
      </c>
    </row>
    <row r="53" spans="1:12" ht="16.5" customHeight="1">
      <c r="A53" s="3"/>
      <c r="B53" s="22" t="s">
        <v>97</v>
      </c>
      <c r="C53" s="19" t="s">
        <v>98</v>
      </c>
      <c r="D53" s="4">
        <v>1006014</v>
      </c>
      <c r="E53" s="4">
        <v>881177</v>
      </c>
      <c r="F53" s="4">
        <f t="shared" si="4"/>
        <v>-124837</v>
      </c>
      <c r="G53" s="4">
        <f t="shared" si="5"/>
        <v>87.59092815805745</v>
      </c>
      <c r="H53" s="7">
        <v>1006014</v>
      </c>
      <c r="I53" s="7">
        <v>881177</v>
      </c>
      <c r="J53" s="7">
        <f t="shared" si="6"/>
        <v>1006014</v>
      </c>
      <c r="K53" s="7">
        <f t="shared" si="7"/>
        <v>881177</v>
      </c>
      <c r="L53" s="7" t="s">
        <v>275</v>
      </c>
    </row>
    <row r="54" spans="1:12" ht="16.5" customHeight="1">
      <c r="A54" s="3"/>
      <c r="B54" s="22" t="s">
        <v>101</v>
      </c>
      <c r="C54" s="19" t="s">
        <v>102</v>
      </c>
      <c r="D54" s="4">
        <v>16198</v>
      </c>
      <c r="E54" s="4">
        <v>16198</v>
      </c>
      <c r="F54" s="4">
        <f t="shared" si="4"/>
        <v>0</v>
      </c>
      <c r="G54" s="4">
        <f t="shared" si="5"/>
        <v>100</v>
      </c>
      <c r="H54" s="7">
        <v>0</v>
      </c>
      <c r="I54" s="7">
        <v>0</v>
      </c>
      <c r="J54" s="7">
        <f t="shared" si="6"/>
        <v>0</v>
      </c>
      <c r="K54" s="7">
        <f t="shared" si="7"/>
        <v>0</v>
      </c>
      <c r="L54" s="7" t="s">
        <v>275</v>
      </c>
    </row>
    <row r="55" spans="1:12" ht="16.5" customHeight="1">
      <c r="A55" s="3"/>
      <c r="B55" s="22" t="s">
        <v>120</v>
      </c>
      <c r="C55" s="19" t="s">
        <v>121</v>
      </c>
      <c r="D55" s="4">
        <v>986161</v>
      </c>
      <c r="E55" s="4">
        <v>861379</v>
      </c>
      <c r="F55" s="4">
        <f t="shared" si="4"/>
        <v>-124782</v>
      </c>
      <c r="G55" s="4">
        <f t="shared" si="5"/>
        <v>87.34669085473872</v>
      </c>
      <c r="H55" s="7">
        <v>0</v>
      </c>
      <c r="I55" s="7">
        <v>0</v>
      </c>
      <c r="J55" s="7">
        <f t="shared" si="6"/>
        <v>0</v>
      </c>
      <c r="K55" s="7">
        <f t="shared" si="7"/>
        <v>0</v>
      </c>
      <c r="L55" s="7" t="s">
        <v>275</v>
      </c>
    </row>
    <row r="56" spans="1:12" ht="16.5" customHeight="1">
      <c r="A56" s="3"/>
      <c r="B56" s="22" t="s">
        <v>158</v>
      </c>
      <c r="C56" s="19" t="s">
        <v>159</v>
      </c>
      <c r="D56" s="4">
        <v>3655</v>
      </c>
      <c r="E56" s="4">
        <v>3600</v>
      </c>
      <c r="F56" s="4">
        <f t="shared" si="4"/>
        <v>-55</v>
      </c>
      <c r="G56" s="4">
        <f t="shared" si="5"/>
        <v>98.49521203830369</v>
      </c>
      <c r="H56" s="7">
        <v>0</v>
      </c>
      <c r="I56" s="7">
        <v>0</v>
      </c>
      <c r="J56" s="7">
        <f t="shared" si="6"/>
        <v>0</v>
      </c>
      <c r="K56" s="7">
        <f t="shared" si="7"/>
        <v>0</v>
      </c>
      <c r="L56" s="7" t="s">
        <v>275</v>
      </c>
    </row>
    <row r="57" spans="1:12" ht="16.5" customHeight="1">
      <c r="A57" s="3"/>
      <c r="B57" s="22" t="s">
        <v>124</v>
      </c>
      <c r="C57" s="19" t="s">
        <v>125</v>
      </c>
      <c r="D57" s="4">
        <v>50</v>
      </c>
      <c r="E57" s="4">
        <v>0</v>
      </c>
      <c r="F57" s="4">
        <f t="shared" si="4"/>
        <v>-50</v>
      </c>
      <c r="G57" s="4">
        <f t="shared" si="5"/>
        <v>0</v>
      </c>
      <c r="H57" s="7">
        <v>50</v>
      </c>
      <c r="I57" s="7">
        <v>0</v>
      </c>
      <c r="J57" s="7">
        <f t="shared" si="6"/>
        <v>50</v>
      </c>
      <c r="K57" s="7">
        <f t="shared" si="7"/>
        <v>0</v>
      </c>
      <c r="L57" s="7" t="s">
        <v>275</v>
      </c>
    </row>
    <row r="58" spans="1:12" ht="16.5" customHeight="1">
      <c r="A58" s="3"/>
      <c r="B58" s="22" t="s">
        <v>126</v>
      </c>
      <c r="C58" s="19" t="s">
        <v>127</v>
      </c>
      <c r="D58" s="4">
        <v>50</v>
      </c>
      <c r="E58" s="4">
        <v>0</v>
      </c>
      <c r="F58" s="4">
        <f t="shared" si="4"/>
        <v>-50</v>
      </c>
      <c r="G58" s="4">
        <f t="shared" si="5"/>
        <v>0</v>
      </c>
      <c r="H58" s="7">
        <v>0</v>
      </c>
      <c r="I58" s="7">
        <v>0</v>
      </c>
      <c r="J58" s="7">
        <f t="shared" si="6"/>
        <v>0</v>
      </c>
      <c r="K58" s="7">
        <f t="shared" si="7"/>
        <v>0</v>
      </c>
      <c r="L58" s="7" t="s">
        <v>275</v>
      </c>
    </row>
    <row r="59" spans="1:7" ht="15.75" customHeight="1">
      <c r="A59" s="3"/>
      <c r="B59" s="64" t="s">
        <v>105</v>
      </c>
      <c r="C59" s="64"/>
      <c r="D59" s="4">
        <f>SUM(J44:J58)</f>
        <v>1109043</v>
      </c>
      <c r="E59" s="4">
        <f>SUM(K44:K58)</f>
        <v>984156</v>
      </c>
      <c r="F59" s="4">
        <f t="shared" si="4"/>
        <v>-124887</v>
      </c>
      <c r="G59" s="4">
        <f t="shared" si="5"/>
        <v>88.73921029211672</v>
      </c>
    </row>
    <row r="60" spans="1:7" ht="16.5" customHeight="1">
      <c r="A60" s="3"/>
      <c r="B60" s="17"/>
      <c r="C60" s="8"/>
      <c r="D60" s="6"/>
      <c r="E60" s="6"/>
      <c r="F60" s="6"/>
      <c r="G60" s="6"/>
    </row>
    <row r="61" spans="1:7" ht="15.75" customHeight="1">
      <c r="A61" s="3"/>
      <c r="B61" s="64" t="s">
        <v>165</v>
      </c>
      <c r="C61" s="64"/>
      <c r="D61" s="4">
        <f>SUM(D59)</f>
        <v>1109043</v>
      </c>
      <c r="E61" s="4">
        <f>SUM(E59)</f>
        <v>984156</v>
      </c>
      <c r="F61" s="4">
        <f>E61-D61</f>
        <v>-124887</v>
      </c>
      <c r="G61" s="4">
        <f>IF(D61=0,0,E61/D61)*100</f>
        <v>88.73921029211672</v>
      </c>
    </row>
    <row r="62" spans="1:7" ht="16.5" customHeight="1">
      <c r="A62" s="3"/>
      <c r="B62" s="17"/>
      <c r="C62" s="8"/>
      <c r="D62" s="6"/>
      <c r="E62" s="6"/>
      <c r="F62" s="6"/>
      <c r="G62" s="6"/>
    </row>
    <row r="63" spans="1:7" ht="16.5" customHeight="1">
      <c r="A63" s="3"/>
      <c r="B63" s="21" t="s">
        <v>146</v>
      </c>
      <c r="C63" s="18"/>
      <c r="D63" s="18"/>
      <c r="E63" s="18"/>
      <c r="F63" s="18"/>
      <c r="G63" s="18"/>
    </row>
    <row r="64" spans="1:7" ht="16.5" customHeight="1">
      <c r="A64" s="3"/>
      <c r="B64" s="25" t="s">
        <v>84</v>
      </c>
      <c r="C64" s="18"/>
      <c r="D64" s="18"/>
      <c r="E64" s="18"/>
      <c r="F64" s="18"/>
      <c r="G64" s="18"/>
    </row>
    <row r="65" spans="1:12" ht="16.5" customHeight="1">
      <c r="A65" s="3"/>
      <c r="B65" s="22" t="s">
        <v>85</v>
      </c>
      <c r="C65" s="19" t="s">
        <v>86</v>
      </c>
      <c r="D65" s="4">
        <v>8000</v>
      </c>
      <c r="E65" s="4">
        <v>2620</v>
      </c>
      <c r="F65" s="4">
        <f aca="true" t="shared" si="8" ref="F65:F78">E65-D65</f>
        <v>-5380</v>
      </c>
      <c r="G65" s="4">
        <f aca="true" t="shared" si="9" ref="G65:G78">IF(D65=0,0,E65/D65)*100</f>
        <v>32.75</v>
      </c>
      <c r="H65" s="7">
        <v>8000</v>
      </c>
      <c r="I65" s="7">
        <v>2620</v>
      </c>
      <c r="J65" s="7">
        <f aca="true" t="shared" si="10" ref="J65:J77">IF(L65="Рекапитулация по групи: Натурални",IF(C65="0100",H65,0),H65)</f>
        <v>8000</v>
      </c>
      <c r="K65" s="7">
        <f aca="true" t="shared" si="11" ref="K65:K77">IF(L65="Рекапитулация по групи: Натурални",IF(C65="0100",I65,0),I65)</f>
        <v>2620</v>
      </c>
      <c r="L65" s="7" t="s">
        <v>275</v>
      </c>
    </row>
    <row r="66" spans="1:12" ht="16.5" customHeight="1">
      <c r="A66" s="3"/>
      <c r="B66" s="22" t="s">
        <v>148</v>
      </c>
      <c r="C66" s="19" t="s">
        <v>149</v>
      </c>
      <c r="D66" s="4">
        <v>8000</v>
      </c>
      <c r="E66" s="4">
        <v>2620</v>
      </c>
      <c r="F66" s="4">
        <f t="shared" si="8"/>
        <v>-5380</v>
      </c>
      <c r="G66" s="4">
        <f t="shared" si="9"/>
        <v>32.75</v>
      </c>
      <c r="H66" s="7">
        <v>0</v>
      </c>
      <c r="I66" s="7">
        <v>0</v>
      </c>
      <c r="J66" s="7">
        <f t="shared" si="10"/>
        <v>0</v>
      </c>
      <c r="K66" s="7">
        <f t="shared" si="11"/>
        <v>0</v>
      </c>
      <c r="L66" s="7" t="s">
        <v>275</v>
      </c>
    </row>
    <row r="67" spans="1:12" ht="16.5" customHeight="1">
      <c r="A67" s="3"/>
      <c r="B67" s="22" t="s">
        <v>89</v>
      </c>
      <c r="C67" s="19" t="s">
        <v>90</v>
      </c>
      <c r="D67" s="4">
        <v>1539</v>
      </c>
      <c r="E67" s="4">
        <v>277</v>
      </c>
      <c r="F67" s="4">
        <f t="shared" si="8"/>
        <v>-1262</v>
      </c>
      <c r="G67" s="4">
        <f t="shared" si="9"/>
        <v>17.998700454840804</v>
      </c>
      <c r="H67" s="7">
        <v>1539</v>
      </c>
      <c r="I67" s="7">
        <v>277</v>
      </c>
      <c r="J67" s="7">
        <f t="shared" si="10"/>
        <v>1539</v>
      </c>
      <c r="K67" s="7">
        <f t="shared" si="11"/>
        <v>277</v>
      </c>
      <c r="L67" s="7" t="s">
        <v>275</v>
      </c>
    </row>
    <row r="68" spans="1:12" ht="16.5" customHeight="1">
      <c r="A68" s="3"/>
      <c r="B68" s="22" t="s">
        <v>91</v>
      </c>
      <c r="C68" s="19" t="s">
        <v>92</v>
      </c>
      <c r="D68" s="4">
        <v>930</v>
      </c>
      <c r="E68" s="4">
        <v>144</v>
      </c>
      <c r="F68" s="4">
        <f t="shared" si="8"/>
        <v>-786</v>
      </c>
      <c r="G68" s="4">
        <f t="shared" si="9"/>
        <v>15.483870967741936</v>
      </c>
      <c r="H68" s="7">
        <v>0</v>
      </c>
      <c r="I68" s="7">
        <v>0</v>
      </c>
      <c r="J68" s="7">
        <f t="shared" si="10"/>
        <v>0</v>
      </c>
      <c r="K68" s="7">
        <f t="shared" si="11"/>
        <v>0</v>
      </c>
      <c r="L68" s="7" t="s">
        <v>275</v>
      </c>
    </row>
    <row r="69" spans="1:12" ht="16.5" customHeight="1">
      <c r="A69" s="3"/>
      <c r="B69" s="22" t="s">
        <v>93</v>
      </c>
      <c r="C69" s="19" t="s">
        <v>94</v>
      </c>
      <c r="D69" s="4">
        <v>385</v>
      </c>
      <c r="E69" s="4">
        <v>84</v>
      </c>
      <c r="F69" s="4">
        <f t="shared" si="8"/>
        <v>-301</v>
      </c>
      <c r="G69" s="4">
        <f t="shared" si="9"/>
        <v>21.818181818181817</v>
      </c>
      <c r="H69" s="7">
        <v>0</v>
      </c>
      <c r="I69" s="7">
        <v>0</v>
      </c>
      <c r="J69" s="7">
        <f t="shared" si="10"/>
        <v>0</v>
      </c>
      <c r="K69" s="7">
        <f t="shared" si="11"/>
        <v>0</v>
      </c>
      <c r="L69" s="7" t="s">
        <v>275</v>
      </c>
    </row>
    <row r="70" spans="1:12" ht="16.5" customHeight="1">
      <c r="A70" s="3"/>
      <c r="B70" s="22" t="s">
        <v>95</v>
      </c>
      <c r="C70" s="19" t="s">
        <v>96</v>
      </c>
      <c r="D70" s="4">
        <v>224</v>
      </c>
      <c r="E70" s="4">
        <v>49</v>
      </c>
      <c r="F70" s="4">
        <f t="shared" si="8"/>
        <v>-175</v>
      </c>
      <c r="G70" s="4">
        <f t="shared" si="9"/>
        <v>21.875</v>
      </c>
      <c r="H70" s="7">
        <v>0</v>
      </c>
      <c r="I70" s="7">
        <v>0</v>
      </c>
      <c r="J70" s="7">
        <f t="shared" si="10"/>
        <v>0</v>
      </c>
      <c r="K70" s="7">
        <f t="shared" si="11"/>
        <v>0</v>
      </c>
      <c r="L70" s="7" t="s">
        <v>275</v>
      </c>
    </row>
    <row r="71" spans="1:12" ht="16.5" customHeight="1">
      <c r="A71" s="3"/>
      <c r="B71" s="22" t="s">
        <v>97</v>
      </c>
      <c r="C71" s="19" t="s">
        <v>98</v>
      </c>
      <c r="D71" s="4">
        <v>38663</v>
      </c>
      <c r="E71" s="4">
        <v>16196</v>
      </c>
      <c r="F71" s="4">
        <f t="shared" si="8"/>
        <v>-22467</v>
      </c>
      <c r="G71" s="4">
        <f t="shared" si="9"/>
        <v>41.89017924113493</v>
      </c>
      <c r="H71" s="7">
        <v>38663</v>
      </c>
      <c r="I71" s="7">
        <v>16196</v>
      </c>
      <c r="J71" s="7">
        <f t="shared" si="10"/>
        <v>38663</v>
      </c>
      <c r="K71" s="7">
        <f t="shared" si="11"/>
        <v>16196</v>
      </c>
      <c r="L71" s="7" t="s">
        <v>275</v>
      </c>
    </row>
    <row r="72" spans="1:12" ht="16.5" customHeight="1">
      <c r="A72" s="3"/>
      <c r="B72" s="22" t="s">
        <v>99</v>
      </c>
      <c r="C72" s="19" t="s">
        <v>100</v>
      </c>
      <c r="D72" s="4">
        <v>2000</v>
      </c>
      <c r="E72" s="4">
        <v>34</v>
      </c>
      <c r="F72" s="4">
        <f t="shared" si="8"/>
        <v>-1966</v>
      </c>
      <c r="G72" s="4">
        <f t="shared" si="9"/>
        <v>1.7000000000000002</v>
      </c>
      <c r="H72" s="7">
        <v>0</v>
      </c>
      <c r="I72" s="7">
        <v>0</v>
      </c>
      <c r="J72" s="7">
        <f t="shared" si="10"/>
        <v>0</v>
      </c>
      <c r="K72" s="7">
        <f t="shared" si="11"/>
        <v>0</v>
      </c>
      <c r="L72" s="7" t="s">
        <v>275</v>
      </c>
    </row>
    <row r="73" spans="1:12" ht="16.5" customHeight="1">
      <c r="A73" s="3"/>
      <c r="B73" s="22" t="s">
        <v>101</v>
      </c>
      <c r="C73" s="19" t="s">
        <v>102</v>
      </c>
      <c r="D73" s="4">
        <v>6500</v>
      </c>
      <c r="E73" s="4">
        <v>1203</v>
      </c>
      <c r="F73" s="4">
        <f t="shared" si="8"/>
        <v>-5297</v>
      </c>
      <c r="G73" s="4">
        <f t="shared" si="9"/>
        <v>18.50769230769231</v>
      </c>
      <c r="H73" s="7">
        <v>0</v>
      </c>
      <c r="I73" s="7">
        <v>0</v>
      </c>
      <c r="J73" s="7">
        <f t="shared" si="10"/>
        <v>0</v>
      </c>
      <c r="K73" s="7">
        <f t="shared" si="11"/>
        <v>0</v>
      </c>
      <c r="L73" s="7" t="s">
        <v>275</v>
      </c>
    </row>
    <row r="74" spans="1:12" ht="16.5" customHeight="1">
      <c r="A74" s="3"/>
      <c r="B74" s="22" t="s">
        <v>103</v>
      </c>
      <c r="C74" s="19" t="s">
        <v>104</v>
      </c>
      <c r="D74" s="4">
        <v>3000</v>
      </c>
      <c r="E74" s="4">
        <v>2659</v>
      </c>
      <c r="F74" s="4">
        <f t="shared" si="8"/>
        <v>-341</v>
      </c>
      <c r="G74" s="4">
        <f t="shared" si="9"/>
        <v>88.63333333333333</v>
      </c>
      <c r="H74" s="7">
        <v>0</v>
      </c>
      <c r="I74" s="7">
        <v>0</v>
      </c>
      <c r="J74" s="7">
        <f t="shared" si="10"/>
        <v>0</v>
      </c>
      <c r="K74" s="7">
        <f t="shared" si="11"/>
        <v>0</v>
      </c>
      <c r="L74" s="7" t="s">
        <v>275</v>
      </c>
    </row>
    <row r="75" spans="1:12" ht="16.5" customHeight="1">
      <c r="A75" s="3"/>
      <c r="B75" s="22" t="s">
        <v>120</v>
      </c>
      <c r="C75" s="19" t="s">
        <v>121</v>
      </c>
      <c r="D75" s="4">
        <v>18163</v>
      </c>
      <c r="E75" s="4">
        <v>12300</v>
      </c>
      <c r="F75" s="4">
        <f t="shared" si="8"/>
        <v>-5863</v>
      </c>
      <c r="G75" s="4">
        <f t="shared" si="9"/>
        <v>67.72009029345372</v>
      </c>
      <c r="H75" s="7">
        <v>0</v>
      </c>
      <c r="I75" s="7">
        <v>0</v>
      </c>
      <c r="J75" s="7">
        <f t="shared" si="10"/>
        <v>0</v>
      </c>
      <c r="K75" s="7">
        <f t="shared" si="11"/>
        <v>0</v>
      </c>
      <c r="L75" s="7" t="s">
        <v>275</v>
      </c>
    </row>
    <row r="76" spans="1:12" ht="16.5" customHeight="1">
      <c r="A76" s="3"/>
      <c r="B76" s="22" t="s">
        <v>150</v>
      </c>
      <c r="C76" s="19" t="s">
        <v>151</v>
      </c>
      <c r="D76" s="4">
        <v>3000</v>
      </c>
      <c r="E76" s="4">
        <v>0</v>
      </c>
      <c r="F76" s="4">
        <f t="shared" si="8"/>
        <v>-3000</v>
      </c>
      <c r="G76" s="4">
        <f t="shared" si="9"/>
        <v>0</v>
      </c>
      <c r="H76" s="7">
        <v>0</v>
      </c>
      <c r="I76" s="7">
        <v>0</v>
      </c>
      <c r="J76" s="7">
        <f t="shared" si="10"/>
        <v>0</v>
      </c>
      <c r="K76" s="7">
        <f t="shared" si="11"/>
        <v>0</v>
      </c>
      <c r="L76" s="7" t="s">
        <v>275</v>
      </c>
    </row>
    <row r="77" spans="1:12" ht="16.5" customHeight="1">
      <c r="A77" s="3"/>
      <c r="B77" s="22" t="s">
        <v>152</v>
      </c>
      <c r="C77" s="19" t="s">
        <v>153</v>
      </c>
      <c r="D77" s="4">
        <v>6000</v>
      </c>
      <c r="E77" s="4">
        <v>0</v>
      </c>
      <c r="F77" s="4">
        <f t="shared" si="8"/>
        <v>-6000</v>
      </c>
      <c r="G77" s="4">
        <f t="shared" si="9"/>
        <v>0</v>
      </c>
      <c r="H77" s="7">
        <v>0</v>
      </c>
      <c r="I77" s="7">
        <v>0</v>
      </c>
      <c r="J77" s="7">
        <f t="shared" si="10"/>
        <v>0</v>
      </c>
      <c r="K77" s="7">
        <f t="shared" si="11"/>
        <v>0</v>
      </c>
      <c r="L77" s="7" t="s">
        <v>275</v>
      </c>
    </row>
    <row r="78" spans="1:7" ht="15.75" customHeight="1">
      <c r="A78" s="3"/>
      <c r="B78" s="64" t="s">
        <v>105</v>
      </c>
      <c r="C78" s="64"/>
      <c r="D78" s="4">
        <f>SUM(J65:J77)</f>
        <v>48202</v>
      </c>
      <c r="E78" s="4">
        <f>SUM(K65:K77)</f>
        <v>19093</v>
      </c>
      <c r="F78" s="4">
        <f t="shared" si="8"/>
        <v>-29109</v>
      </c>
      <c r="G78" s="4">
        <f t="shared" si="9"/>
        <v>39.61038961038961</v>
      </c>
    </row>
    <row r="79" spans="1:7" ht="16.5" customHeight="1">
      <c r="A79" s="3"/>
      <c r="B79" s="17"/>
      <c r="C79" s="8"/>
      <c r="D79" s="6"/>
      <c r="E79" s="6"/>
      <c r="F79" s="6"/>
      <c r="G79" s="6"/>
    </row>
    <row r="80" spans="1:7" ht="15.75" customHeight="1">
      <c r="A80" s="3"/>
      <c r="B80" s="64" t="s">
        <v>155</v>
      </c>
      <c r="C80" s="64"/>
      <c r="D80" s="4">
        <f>SUM(D78)</f>
        <v>48202</v>
      </c>
      <c r="E80" s="4">
        <f>SUM(E78)</f>
        <v>19093</v>
      </c>
      <c r="F80" s="4">
        <f>E80-D80</f>
        <v>-29109</v>
      </c>
      <c r="G80" s="4">
        <f>IF(D80=0,0,E80/D80)*100</f>
        <v>39.61038961038961</v>
      </c>
    </row>
    <row r="81" spans="1:7" ht="16.5" customHeight="1">
      <c r="A81" s="3"/>
      <c r="B81" s="17"/>
      <c r="C81" s="8"/>
      <c r="D81" s="6"/>
      <c r="E81" s="6"/>
      <c r="F81" s="6"/>
      <c r="G81" s="6"/>
    </row>
    <row r="82" spans="1:7" ht="16.5" customHeight="1">
      <c r="A82" s="3"/>
      <c r="B82" s="21" t="s">
        <v>136</v>
      </c>
      <c r="C82" s="18"/>
      <c r="D82" s="18"/>
      <c r="E82" s="18"/>
      <c r="F82" s="18"/>
      <c r="G82" s="18"/>
    </row>
    <row r="83" spans="1:7" ht="16.5" customHeight="1">
      <c r="A83" s="3"/>
      <c r="B83" s="25" t="s">
        <v>84</v>
      </c>
      <c r="C83" s="18"/>
      <c r="D83" s="18"/>
      <c r="E83" s="18"/>
      <c r="F83" s="18"/>
      <c r="G83" s="18"/>
    </row>
    <row r="84" spans="1:12" ht="16.5" customHeight="1">
      <c r="A84" s="3"/>
      <c r="B84" s="22" t="s">
        <v>97</v>
      </c>
      <c r="C84" s="19" t="s">
        <v>98</v>
      </c>
      <c r="D84" s="4">
        <v>15626</v>
      </c>
      <c r="E84" s="4">
        <v>4413</v>
      </c>
      <c r="F84" s="4">
        <f>E84-D84</f>
        <v>-11213</v>
      </c>
      <c r="G84" s="4">
        <f>IF(D84=0,0,E84/D84)*100</f>
        <v>28.241392550876743</v>
      </c>
      <c r="H84" s="7">
        <v>15626</v>
      </c>
      <c r="I84" s="7">
        <v>4413</v>
      </c>
      <c r="J84" s="7">
        <f>IF(L84="Рекапитулация по групи: Натурални",IF(C84="0100",H84,0),H84)</f>
        <v>15626</v>
      </c>
      <c r="K84" s="7">
        <f>IF(L84="Рекапитулация по групи: Натурални",IF(C84="0100",I84,0),I84)</f>
        <v>4413</v>
      </c>
      <c r="L84" s="7" t="s">
        <v>275</v>
      </c>
    </row>
    <row r="85" spans="1:12" ht="16.5" customHeight="1">
      <c r="A85" s="3"/>
      <c r="B85" s="22" t="s">
        <v>101</v>
      </c>
      <c r="C85" s="19" t="s">
        <v>102</v>
      </c>
      <c r="D85" s="4">
        <v>7000</v>
      </c>
      <c r="E85" s="4">
        <v>876</v>
      </c>
      <c r="F85" s="4">
        <f>E85-D85</f>
        <v>-6124</v>
      </c>
      <c r="G85" s="4">
        <f>IF(D85=0,0,E85/D85)*100</f>
        <v>12.514285714285714</v>
      </c>
      <c r="H85" s="7">
        <v>0</v>
      </c>
      <c r="I85" s="7">
        <v>0</v>
      </c>
      <c r="J85" s="7">
        <f>IF(L85="Рекапитулация по групи: Натурални",IF(C85="0100",H85,0),H85)</f>
        <v>0</v>
      </c>
      <c r="K85" s="7">
        <f>IF(L85="Рекапитулация по групи: Натурални",IF(C85="0100",I85,0),I85)</f>
        <v>0</v>
      </c>
      <c r="L85" s="7" t="s">
        <v>275</v>
      </c>
    </row>
    <row r="86" spans="1:12" ht="16.5" customHeight="1">
      <c r="A86" s="3"/>
      <c r="B86" s="22" t="s">
        <v>120</v>
      </c>
      <c r="C86" s="19" t="s">
        <v>121</v>
      </c>
      <c r="D86" s="4">
        <v>8626</v>
      </c>
      <c r="E86" s="4">
        <v>3537</v>
      </c>
      <c r="F86" s="4">
        <f>E86-D86</f>
        <v>-5089</v>
      </c>
      <c r="G86" s="4">
        <f>IF(D86=0,0,E86/D86)*100</f>
        <v>41.00394157199165</v>
      </c>
      <c r="H86" s="7">
        <v>0</v>
      </c>
      <c r="I86" s="7">
        <v>0</v>
      </c>
      <c r="J86" s="7">
        <f>IF(L86="Рекапитулация по групи: Натурални",IF(C86="0100",H86,0),H86)</f>
        <v>0</v>
      </c>
      <c r="K86" s="7">
        <f>IF(L86="Рекапитулация по групи: Натурални",IF(C86="0100",I86,0),I86)</f>
        <v>0</v>
      </c>
      <c r="L86" s="7" t="s">
        <v>275</v>
      </c>
    </row>
    <row r="87" spans="1:7" ht="15.75" customHeight="1">
      <c r="A87" s="3"/>
      <c r="B87" s="64" t="s">
        <v>105</v>
      </c>
      <c r="C87" s="64"/>
      <c r="D87" s="4">
        <f>SUM(J84:J86)</f>
        <v>15626</v>
      </c>
      <c r="E87" s="4">
        <f>SUM(K84:K86)</f>
        <v>4413</v>
      </c>
      <c r="F87" s="4">
        <f>E87-D87</f>
        <v>-11213</v>
      </c>
      <c r="G87" s="4">
        <f>IF(D87=0,0,E87/D87)*100</f>
        <v>28.241392550876743</v>
      </c>
    </row>
    <row r="88" spans="1:7" ht="16.5" customHeight="1">
      <c r="A88" s="3"/>
      <c r="B88" s="25" t="s">
        <v>128</v>
      </c>
      <c r="C88" s="18"/>
      <c r="D88" s="18"/>
      <c r="E88" s="18"/>
      <c r="F88" s="18"/>
      <c r="G88" s="18"/>
    </row>
    <row r="89" spans="1:12" ht="16.5" customHeight="1">
      <c r="A89" s="3"/>
      <c r="B89" s="22" t="s">
        <v>138</v>
      </c>
      <c r="C89" s="19" t="s">
        <v>139</v>
      </c>
      <c r="D89" s="4">
        <v>6592</v>
      </c>
      <c r="E89" s="4">
        <v>6592</v>
      </c>
      <c r="F89" s="4">
        <f>E89-D89</f>
        <v>0</v>
      </c>
      <c r="G89" s="4">
        <f>IF(D89=0,0,E89/D89)*100</f>
        <v>100</v>
      </c>
      <c r="H89" s="7">
        <v>6592</v>
      </c>
      <c r="I89" s="7">
        <v>6592</v>
      </c>
      <c r="J89" s="7">
        <f>IF(L89="Рекапитулация по групи: Натурални",IF(C89="0100",H89,0),H89)</f>
        <v>6592</v>
      </c>
      <c r="K89" s="7">
        <f>IF(L89="Рекапитулация по групи: Натурални",IF(C89="0100",I89,0),I89)</f>
        <v>6592</v>
      </c>
      <c r="L89" s="7" t="s">
        <v>275</v>
      </c>
    </row>
    <row r="90" spans="1:12" ht="16.5" customHeight="1">
      <c r="A90" s="3"/>
      <c r="B90" s="22" t="s">
        <v>140</v>
      </c>
      <c r="C90" s="19" t="s">
        <v>141</v>
      </c>
      <c r="D90" s="4">
        <v>1592</v>
      </c>
      <c r="E90" s="4">
        <v>1592</v>
      </c>
      <c r="F90" s="4">
        <f>E90-D90</f>
        <v>0</v>
      </c>
      <c r="G90" s="4">
        <f>IF(D90=0,0,E90/D90)*100</f>
        <v>100</v>
      </c>
      <c r="H90" s="7">
        <v>0</v>
      </c>
      <c r="I90" s="7">
        <v>0</v>
      </c>
      <c r="J90" s="7">
        <f>IF(L90="Рекапитулация по групи: Натурални",IF(C90="0100",H90,0),H90)</f>
        <v>0</v>
      </c>
      <c r="K90" s="7">
        <f>IF(L90="Рекапитулация по групи: Натурални",IF(C90="0100",I90,0),I90)</f>
        <v>0</v>
      </c>
      <c r="L90" s="7" t="s">
        <v>275</v>
      </c>
    </row>
    <row r="91" spans="1:12" ht="16.5" customHeight="1">
      <c r="A91" s="3"/>
      <c r="B91" s="22" t="s">
        <v>142</v>
      </c>
      <c r="C91" s="19" t="s">
        <v>143</v>
      </c>
      <c r="D91" s="4">
        <v>5000</v>
      </c>
      <c r="E91" s="4">
        <v>5000</v>
      </c>
      <c r="F91" s="4">
        <f>E91-D91</f>
        <v>0</v>
      </c>
      <c r="G91" s="4">
        <f>IF(D91=0,0,E91/D91)*100</f>
        <v>100</v>
      </c>
      <c r="H91" s="7">
        <v>0</v>
      </c>
      <c r="I91" s="7">
        <v>0</v>
      </c>
      <c r="J91" s="7">
        <f>IF(L91="Рекапитулация по групи: Натурални",IF(C91="0100",H91,0),H91)</f>
        <v>0</v>
      </c>
      <c r="K91" s="7">
        <f>IF(L91="Рекапитулация по групи: Натурални",IF(C91="0100",I91,0),I91)</f>
        <v>0</v>
      </c>
      <c r="L91" s="7" t="s">
        <v>275</v>
      </c>
    </row>
    <row r="92" spans="1:7" ht="15.75" customHeight="1">
      <c r="A92" s="3"/>
      <c r="B92" s="64" t="s">
        <v>131</v>
      </c>
      <c r="C92" s="64"/>
      <c r="D92" s="4">
        <f>SUM(J89:J91)</f>
        <v>6592</v>
      </c>
      <c r="E92" s="4">
        <f>SUM(K89:K91)</f>
        <v>6592</v>
      </c>
      <c r="F92" s="4">
        <f>E92-D92</f>
        <v>0</v>
      </c>
      <c r="G92" s="4">
        <f>IF(D92=0,0,E92/D92)*100</f>
        <v>100</v>
      </c>
    </row>
    <row r="93" spans="1:7" ht="16.5" customHeight="1">
      <c r="A93" s="3"/>
      <c r="B93" s="17"/>
      <c r="C93" s="8"/>
      <c r="D93" s="6"/>
      <c r="E93" s="6"/>
      <c r="F93" s="6"/>
      <c r="G93" s="6"/>
    </row>
    <row r="94" spans="1:7" ht="15.75" customHeight="1">
      <c r="A94" s="3"/>
      <c r="B94" s="64" t="s">
        <v>145</v>
      </c>
      <c r="C94" s="64"/>
      <c r="D94" s="4">
        <f>SUM(D87,D92)</f>
        <v>22218</v>
      </c>
      <c r="E94" s="4">
        <f>SUM(E87,E92)</f>
        <v>11005</v>
      </c>
      <c r="F94" s="4">
        <f>E94-D94</f>
        <v>-11213</v>
      </c>
      <c r="G94" s="4">
        <f>IF(D94=0,0,E94/D94)*100</f>
        <v>49.531911063101994</v>
      </c>
    </row>
    <row r="95" spans="1:7" ht="16.5" customHeight="1">
      <c r="A95" s="3"/>
      <c r="B95" s="17"/>
      <c r="C95" s="8"/>
      <c r="D95" s="6"/>
      <c r="E95" s="6"/>
      <c r="F95" s="6"/>
      <c r="G95" s="6"/>
    </row>
    <row r="96" spans="1:7" ht="16.5" customHeight="1">
      <c r="A96" s="3"/>
      <c r="B96" s="17"/>
      <c r="C96" s="8"/>
      <c r="D96" s="6"/>
      <c r="E96" s="6"/>
      <c r="F96" s="6"/>
      <c r="G96" s="6"/>
    </row>
    <row r="97" spans="1:7" ht="16.5" customHeight="1">
      <c r="A97" s="3"/>
      <c r="B97" s="70" t="s">
        <v>203</v>
      </c>
      <c r="C97" s="70"/>
      <c r="D97" s="70"/>
      <c r="E97" s="70"/>
      <c r="F97" s="70"/>
      <c r="G97" s="70"/>
    </row>
    <row r="98" spans="1:7" ht="16.5" customHeight="1">
      <c r="A98" s="3"/>
      <c r="B98" s="21" t="s">
        <v>204</v>
      </c>
      <c r="C98" s="18"/>
      <c r="D98" s="18"/>
      <c r="E98" s="18"/>
      <c r="F98" s="18"/>
      <c r="G98" s="18"/>
    </row>
    <row r="99" spans="1:7" ht="16.5" customHeight="1">
      <c r="A99" s="3"/>
      <c r="B99" s="25" t="s">
        <v>84</v>
      </c>
      <c r="C99" s="18"/>
      <c r="D99" s="18"/>
      <c r="E99" s="18"/>
      <c r="F99" s="18"/>
      <c r="G99" s="18"/>
    </row>
    <row r="100" spans="1:12" ht="16.5" customHeight="1">
      <c r="A100" s="3"/>
      <c r="B100" s="22" t="s">
        <v>108</v>
      </c>
      <c r="C100" s="19" t="s">
        <v>109</v>
      </c>
      <c r="D100" s="4">
        <v>2120489</v>
      </c>
      <c r="E100" s="4">
        <v>1893835</v>
      </c>
      <c r="F100" s="4">
        <f aca="true" t="shared" si="12" ref="F100:F130">E100-D100</f>
        <v>-226654</v>
      </c>
      <c r="G100" s="4">
        <f aca="true" t="shared" si="13" ref="G100:G130">IF(D100=0,0,E100/D100)*100</f>
        <v>89.31123905853792</v>
      </c>
      <c r="H100" s="7">
        <v>2120489</v>
      </c>
      <c r="I100" s="7">
        <v>1893835</v>
      </c>
      <c r="J100" s="7">
        <f aca="true" t="shared" si="14" ref="J100:J129">IF(L100="Рекапитулация по групи: Натурални",IF(C100="0100",H100,0),H100)</f>
        <v>2120489</v>
      </c>
      <c r="K100" s="7">
        <f aca="true" t="shared" si="15" ref="K100:K129">IF(L100="Рекапитулация по групи: Натурални",IF(C100="0100",I100,0),I100)</f>
        <v>1893835</v>
      </c>
      <c r="L100" s="7" t="s">
        <v>275</v>
      </c>
    </row>
    <row r="101" spans="1:12" ht="16.5" customHeight="1">
      <c r="A101" s="3"/>
      <c r="B101" s="22" t="s">
        <v>110</v>
      </c>
      <c r="C101" s="19" t="s">
        <v>111</v>
      </c>
      <c r="D101" s="4">
        <v>2120489</v>
      </c>
      <c r="E101" s="4">
        <v>1893835</v>
      </c>
      <c r="F101" s="4">
        <f t="shared" si="12"/>
        <v>-226654</v>
      </c>
      <c r="G101" s="4">
        <f t="shared" si="13"/>
        <v>89.31123905853792</v>
      </c>
      <c r="H101" s="7">
        <v>0</v>
      </c>
      <c r="I101" s="7">
        <v>0</v>
      </c>
      <c r="J101" s="7">
        <f t="shared" si="14"/>
        <v>0</v>
      </c>
      <c r="K101" s="7">
        <f t="shared" si="15"/>
        <v>0</v>
      </c>
      <c r="L101" s="7" t="s">
        <v>275</v>
      </c>
    </row>
    <row r="102" spans="1:12" ht="16.5" customHeight="1">
      <c r="A102" s="3"/>
      <c r="B102" s="22" t="s">
        <v>85</v>
      </c>
      <c r="C102" s="19" t="s">
        <v>86</v>
      </c>
      <c r="D102" s="4">
        <v>1366148</v>
      </c>
      <c r="E102" s="4">
        <v>1212595</v>
      </c>
      <c r="F102" s="4">
        <f t="shared" si="12"/>
        <v>-153553</v>
      </c>
      <c r="G102" s="4">
        <f t="shared" si="13"/>
        <v>88.76014897361047</v>
      </c>
      <c r="H102" s="7">
        <v>1366148</v>
      </c>
      <c r="I102" s="7">
        <v>1212595</v>
      </c>
      <c r="J102" s="7">
        <f t="shared" si="14"/>
        <v>1366148</v>
      </c>
      <c r="K102" s="7">
        <f t="shared" si="15"/>
        <v>1212595</v>
      </c>
      <c r="L102" s="7" t="s">
        <v>275</v>
      </c>
    </row>
    <row r="103" spans="1:12" ht="16.5" customHeight="1">
      <c r="A103" s="3"/>
      <c r="B103" s="22" t="s">
        <v>87</v>
      </c>
      <c r="C103" s="19" t="s">
        <v>88</v>
      </c>
      <c r="D103" s="4">
        <v>986139</v>
      </c>
      <c r="E103" s="4">
        <v>851034</v>
      </c>
      <c r="F103" s="4">
        <f t="shared" si="12"/>
        <v>-135105</v>
      </c>
      <c r="G103" s="4">
        <f t="shared" si="13"/>
        <v>86.29959873810893</v>
      </c>
      <c r="H103" s="7">
        <v>0</v>
      </c>
      <c r="I103" s="7">
        <v>0</v>
      </c>
      <c r="J103" s="7">
        <f t="shared" si="14"/>
        <v>0</v>
      </c>
      <c r="K103" s="7">
        <f t="shared" si="15"/>
        <v>0</v>
      </c>
      <c r="L103" s="7" t="s">
        <v>275</v>
      </c>
    </row>
    <row r="104" spans="1:12" ht="16.5" customHeight="1">
      <c r="A104" s="3"/>
      <c r="B104" s="22" t="s">
        <v>148</v>
      </c>
      <c r="C104" s="19" t="s">
        <v>149</v>
      </c>
      <c r="D104" s="4">
        <v>239260</v>
      </c>
      <c r="E104" s="4">
        <v>236589</v>
      </c>
      <c r="F104" s="4">
        <f t="shared" si="12"/>
        <v>-2671</v>
      </c>
      <c r="G104" s="4">
        <f t="shared" si="13"/>
        <v>98.88364122711695</v>
      </c>
      <c r="H104" s="7">
        <v>0</v>
      </c>
      <c r="I104" s="7">
        <v>0</v>
      </c>
      <c r="J104" s="7">
        <f t="shared" si="14"/>
        <v>0</v>
      </c>
      <c r="K104" s="7">
        <f t="shared" si="15"/>
        <v>0</v>
      </c>
      <c r="L104" s="7" t="s">
        <v>275</v>
      </c>
    </row>
    <row r="105" spans="1:12" ht="16.5" customHeight="1">
      <c r="A105" s="3"/>
      <c r="B105" s="22" t="s">
        <v>114</v>
      </c>
      <c r="C105" s="19" t="s">
        <v>115</v>
      </c>
      <c r="D105" s="4">
        <v>26445</v>
      </c>
      <c r="E105" s="4">
        <v>23419</v>
      </c>
      <c r="F105" s="4">
        <f t="shared" si="12"/>
        <v>-3026</v>
      </c>
      <c r="G105" s="4">
        <f t="shared" si="13"/>
        <v>88.55738324825109</v>
      </c>
      <c r="H105" s="7">
        <v>0</v>
      </c>
      <c r="I105" s="7">
        <v>0</v>
      </c>
      <c r="J105" s="7">
        <f t="shared" si="14"/>
        <v>0</v>
      </c>
      <c r="K105" s="7">
        <f t="shared" si="15"/>
        <v>0</v>
      </c>
      <c r="L105" s="7" t="s">
        <v>275</v>
      </c>
    </row>
    <row r="106" spans="1:12" ht="16.5" customHeight="1">
      <c r="A106" s="3"/>
      <c r="B106" s="22" t="s">
        <v>116</v>
      </c>
      <c r="C106" s="19" t="s">
        <v>117</v>
      </c>
      <c r="D106" s="4">
        <v>94914</v>
      </c>
      <c r="E106" s="4">
        <v>87669</v>
      </c>
      <c r="F106" s="4">
        <f t="shared" si="12"/>
        <v>-7245</v>
      </c>
      <c r="G106" s="4">
        <f t="shared" si="13"/>
        <v>92.36677413237247</v>
      </c>
      <c r="H106" s="7">
        <v>0</v>
      </c>
      <c r="I106" s="7">
        <v>0</v>
      </c>
      <c r="J106" s="7">
        <f t="shared" si="14"/>
        <v>0</v>
      </c>
      <c r="K106" s="7">
        <f t="shared" si="15"/>
        <v>0</v>
      </c>
      <c r="L106" s="7" t="s">
        <v>275</v>
      </c>
    </row>
    <row r="107" spans="1:12" ht="16.5" customHeight="1">
      <c r="A107" s="3"/>
      <c r="B107" s="22" t="s">
        <v>118</v>
      </c>
      <c r="C107" s="19" t="s">
        <v>119</v>
      </c>
      <c r="D107" s="4">
        <v>19390</v>
      </c>
      <c r="E107" s="4">
        <v>13884</v>
      </c>
      <c r="F107" s="4">
        <f t="shared" si="12"/>
        <v>-5506</v>
      </c>
      <c r="G107" s="4">
        <f t="shared" si="13"/>
        <v>71.60391954615781</v>
      </c>
      <c r="H107" s="7">
        <v>0</v>
      </c>
      <c r="I107" s="7">
        <v>0</v>
      </c>
      <c r="J107" s="7">
        <f t="shared" si="14"/>
        <v>0</v>
      </c>
      <c r="K107" s="7">
        <f t="shared" si="15"/>
        <v>0</v>
      </c>
      <c r="L107" s="7" t="s">
        <v>275</v>
      </c>
    </row>
    <row r="108" spans="1:12" ht="16.5" customHeight="1">
      <c r="A108" s="3"/>
      <c r="B108" s="22" t="s">
        <v>89</v>
      </c>
      <c r="C108" s="19" t="s">
        <v>90</v>
      </c>
      <c r="D108" s="4">
        <v>654719</v>
      </c>
      <c r="E108" s="4">
        <v>560028</v>
      </c>
      <c r="F108" s="4">
        <f t="shared" si="12"/>
        <v>-94691</v>
      </c>
      <c r="G108" s="4">
        <f t="shared" si="13"/>
        <v>85.5371541073346</v>
      </c>
      <c r="H108" s="7">
        <v>654719</v>
      </c>
      <c r="I108" s="7">
        <v>560028</v>
      </c>
      <c r="J108" s="7">
        <f t="shared" si="14"/>
        <v>654719</v>
      </c>
      <c r="K108" s="7">
        <f t="shared" si="15"/>
        <v>560028</v>
      </c>
      <c r="L108" s="7" t="s">
        <v>275</v>
      </c>
    </row>
    <row r="109" spans="1:12" ht="16.5" customHeight="1">
      <c r="A109" s="3"/>
      <c r="B109" s="22" t="s">
        <v>91</v>
      </c>
      <c r="C109" s="19" t="s">
        <v>92</v>
      </c>
      <c r="D109" s="4">
        <v>408712</v>
      </c>
      <c r="E109" s="4">
        <v>349500</v>
      </c>
      <c r="F109" s="4">
        <f t="shared" si="12"/>
        <v>-59212</v>
      </c>
      <c r="G109" s="4">
        <f t="shared" si="13"/>
        <v>85.5125369453307</v>
      </c>
      <c r="H109" s="7">
        <v>0</v>
      </c>
      <c r="I109" s="7">
        <v>0</v>
      </c>
      <c r="J109" s="7">
        <f t="shared" si="14"/>
        <v>0</v>
      </c>
      <c r="K109" s="7">
        <f t="shared" si="15"/>
        <v>0</v>
      </c>
      <c r="L109" s="7" t="s">
        <v>275</v>
      </c>
    </row>
    <row r="110" spans="1:12" ht="16.5" customHeight="1">
      <c r="A110" s="3"/>
      <c r="B110" s="22" t="s">
        <v>168</v>
      </c>
      <c r="C110" s="19" t="s">
        <v>169</v>
      </c>
      <c r="D110" s="4">
        <v>3601</v>
      </c>
      <c r="E110" s="4">
        <v>3601</v>
      </c>
      <c r="F110" s="4">
        <f t="shared" si="12"/>
        <v>0</v>
      </c>
      <c r="G110" s="4">
        <f t="shared" si="13"/>
        <v>100</v>
      </c>
      <c r="H110" s="7">
        <v>0</v>
      </c>
      <c r="I110" s="7">
        <v>0</v>
      </c>
      <c r="J110" s="7">
        <f t="shared" si="14"/>
        <v>0</v>
      </c>
      <c r="K110" s="7">
        <f t="shared" si="15"/>
        <v>0</v>
      </c>
      <c r="L110" s="7" t="s">
        <v>275</v>
      </c>
    </row>
    <row r="111" spans="1:12" ht="16.5" customHeight="1">
      <c r="A111" s="3"/>
      <c r="B111" s="22" t="s">
        <v>93</v>
      </c>
      <c r="C111" s="19" t="s">
        <v>94</v>
      </c>
      <c r="D111" s="4">
        <v>169711</v>
      </c>
      <c r="E111" s="4">
        <v>145545</v>
      </c>
      <c r="F111" s="4">
        <f t="shared" si="12"/>
        <v>-24166</v>
      </c>
      <c r="G111" s="4">
        <f t="shared" si="13"/>
        <v>85.76049873019427</v>
      </c>
      <c r="H111" s="7">
        <v>0</v>
      </c>
      <c r="I111" s="7">
        <v>0</v>
      </c>
      <c r="J111" s="7">
        <f t="shared" si="14"/>
        <v>0</v>
      </c>
      <c r="K111" s="7">
        <f t="shared" si="15"/>
        <v>0</v>
      </c>
      <c r="L111" s="7" t="s">
        <v>275</v>
      </c>
    </row>
    <row r="112" spans="1:12" ht="16.5" customHeight="1">
      <c r="A112" s="3"/>
      <c r="B112" s="22" t="s">
        <v>95</v>
      </c>
      <c r="C112" s="19" t="s">
        <v>96</v>
      </c>
      <c r="D112" s="4">
        <v>72695</v>
      </c>
      <c r="E112" s="4">
        <v>61382</v>
      </c>
      <c r="F112" s="4">
        <f t="shared" si="12"/>
        <v>-11313</v>
      </c>
      <c r="G112" s="4">
        <f t="shared" si="13"/>
        <v>84.43771923791182</v>
      </c>
      <c r="H112" s="7">
        <v>0</v>
      </c>
      <c r="I112" s="7">
        <v>0</v>
      </c>
      <c r="J112" s="7">
        <f t="shared" si="14"/>
        <v>0</v>
      </c>
      <c r="K112" s="7">
        <f t="shared" si="15"/>
        <v>0</v>
      </c>
      <c r="L112" s="7" t="s">
        <v>275</v>
      </c>
    </row>
    <row r="113" spans="1:12" ht="16.5" customHeight="1">
      <c r="A113" s="3"/>
      <c r="B113" s="22" t="s">
        <v>97</v>
      </c>
      <c r="C113" s="19" t="s">
        <v>98</v>
      </c>
      <c r="D113" s="4">
        <v>997915</v>
      </c>
      <c r="E113" s="4">
        <v>944541</v>
      </c>
      <c r="F113" s="4">
        <f t="shared" si="12"/>
        <v>-53374</v>
      </c>
      <c r="G113" s="4">
        <f t="shared" si="13"/>
        <v>94.6514482696422</v>
      </c>
      <c r="H113" s="7">
        <v>997915</v>
      </c>
      <c r="I113" s="7">
        <v>944541</v>
      </c>
      <c r="J113" s="7">
        <f t="shared" si="14"/>
        <v>997915</v>
      </c>
      <c r="K113" s="7">
        <f t="shared" si="15"/>
        <v>944541</v>
      </c>
      <c r="L113" s="7" t="s">
        <v>275</v>
      </c>
    </row>
    <row r="114" spans="1:12" ht="16.5" customHeight="1">
      <c r="A114" s="3"/>
      <c r="B114" s="22" t="s">
        <v>99</v>
      </c>
      <c r="C114" s="19" t="s">
        <v>100</v>
      </c>
      <c r="D114" s="4">
        <v>198486</v>
      </c>
      <c r="E114" s="4">
        <v>196869</v>
      </c>
      <c r="F114" s="4">
        <f t="shared" si="12"/>
        <v>-1617</v>
      </c>
      <c r="G114" s="4">
        <f t="shared" si="13"/>
        <v>99.18533297058735</v>
      </c>
      <c r="H114" s="7">
        <v>0</v>
      </c>
      <c r="I114" s="7">
        <v>0</v>
      </c>
      <c r="J114" s="7">
        <f t="shared" si="14"/>
        <v>0</v>
      </c>
      <c r="K114" s="7">
        <f t="shared" si="15"/>
        <v>0</v>
      </c>
      <c r="L114" s="7" t="s">
        <v>275</v>
      </c>
    </row>
    <row r="115" spans="1:12" ht="16.5" customHeight="1">
      <c r="A115" s="3"/>
      <c r="B115" s="22" t="s">
        <v>197</v>
      </c>
      <c r="C115" s="19" t="s">
        <v>198</v>
      </c>
      <c r="D115" s="4">
        <v>5341</v>
      </c>
      <c r="E115" s="4">
        <v>4634</v>
      </c>
      <c r="F115" s="4">
        <f t="shared" si="12"/>
        <v>-707</v>
      </c>
      <c r="G115" s="4">
        <f t="shared" si="13"/>
        <v>86.76277850589777</v>
      </c>
      <c r="H115" s="7">
        <v>0</v>
      </c>
      <c r="I115" s="7">
        <v>0</v>
      </c>
      <c r="J115" s="7">
        <f t="shared" si="14"/>
        <v>0</v>
      </c>
      <c r="K115" s="7">
        <f t="shared" si="15"/>
        <v>0</v>
      </c>
      <c r="L115" s="7" t="s">
        <v>275</v>
      </c>
    </row>
    <row r="116" spans="1:12" ht="16.5" customHeight="1">
      <c r="A116" s="3"/>
      <c r="B116" s="22" t="s">
        <v>176</v>
      </c>
      <c r="C116" s="19" t="s">
        <v>177</v>
      </c>
      <c r="D116" s="4">
        <v>22315</v>
      </c>
      <c r="E116" s="4">
        <v>22015</v>
      </c>
      <c r="F116" s="4">
        <f t="shared" si="12"/>
        <v>-300</v>
      </c>
      <c r="G116" s="4">
        <f t="shared" si="13"/>
        <v>98.65561281649114</v>
      </c>
      <c r="H116" s="7">
        <v>0</v>
      </c>
      <c r="I116" s="7">
        <v>0</v>
      </c>
      <c r="J116" s="7">
        <f t="shared" si="14"/>
        <v>0</v>
      </c>
      <c r="K116" s="7">
        <f t="shared" si="15"/>
        <v>0</v>
      </c>
      <c r="L116" s="7" t="s">
        <v>275</v>
      </c>
    </row>
    <row r="117" spans="1:12" ht="16.5" customHeight="1">
      <c r="A117" s="3"/>
      <c r="B117" s="22" t="s">
        <v>101</v>
      </c>
      <c r="C117" s="19" t="s">
        <v>102</v>
      </c>
      <c r="D117" s="4">
        <v>91723</v>
      </c>
      <c r="E117" s="4">
        <v>89958</v>
      </c>
      <c r="F117" s="4">
        <f t="shared" si="12"/>
        <v>-1765</v>
      </c>
      <c r="G117" s="4">
        <f t="shared" si="13"/>
        <v>98.07572800715197</v>
      </c>
      <c r="H117" s="7">
        <v>0</v>
      </c>
      <c r="I117" s="7">
        <v>0</v>
      </c>
      <c r="J117" s="7">
        <f t="shared" si="14"/>
        <v>0</v>
      </c>
      <c r="K117" s="7">
        <f t="shared" si="15"/>
        <v>0</v>
      </c>
      <c r="L117" s="7" t="s">
        <v>275</v>
      </c>
    </row>
    <row r="118" spans="1:12" ht="16.5" customHeight="1">
      <c r="A118" s="3"/>
      <c r="B118" s="22" t="s">
        <v>103</v>
      </c>
      <c r="C118" s="19" t="s">
        <v>104</v>
      </c>
      <c r="D118" s="4">
        <v>144471</v>
      </c>
      <c r="E118" s="4">
        <v>140788</v>
      </c>
      <c r="F118" s="4">
        <f t="shared" si="12"/>
        <v>-3683</v>
      </c>
      <c r="G118" s="4">
        <f t="shared" si="13"/>
        <v>97.45069944833219</v>
      </c>
      <c r="H118" s="7">
        <v>0</v>
      </c>
      <c r="I118" s="7">
        <v>0</v>
      </c>
      <c r="J118" s="7">
        <f t="shared" si="14"/>
        <v>0</v>
      </c>
      <c r="K118" s="7">
        <f t="shared" si="15"/>
        <v>0</v>
      </c>
      <c r="L118" s="7" t="s">
        <v>275</v>
      </c>
    </row>
    <row r="119" spans="1:12" ht="16.5" customHeight="1">
      <c r="A119" s="3"/>
      <c r="B119" s="22" t="s">
        <v>120</v>
      </c>
      <c r="C119" s="19" t="s">
        <v>121</v>
      </c>
      <c r="D119" s="4">
        <v>480052</v>
      </c>
      <c r="E119" s="4">
        <v>435759</v>
      </c>
      <c r="F119" s="4">
        <f t="shared" si="12"/>
        <v>-44293</v>
      </c>
      <c r="G119" s="4">
        <f t="shared" si="13"/>
        <v>90.77329122678377</v>
      </c>
      <c r="H119" s="7">
        <v>0</v>
      </c>
      <c r="I119" s="7">
        <v>0</v>
      </c>
      <c r="J119" s="7">
        <f t="shared" si="14"/>
        <v>0</v>
      </c>
      <c r="K119" s="7">
        <f t="shared" si="15"/>
        <v>0</v>
      </c>
      <c r="L119" s="7" t="s">
        <v>275</v>
      </c>
    </row>
    <row r="120" spans="1:12" ht="16.5" customHeight="1">
      <c r="A120" s="3"/>
      <c r="B120" s="22" t="s">
        <v>150</v>
      </c>
      <c r="C120" s="19" t="s">
        <v>151</v>
      </c>
      <c r="D120" s="4">
        <v>49827</v>
      </c>
      <c r="E120" s="4">
        <v>49814</v>
      </c>
      <c r="F120" s="4">
        <f t="shared" si="12"/>
        <v>-13</v>
      </c>
      <c r="G120" s="4">
        <f t="shared" si="13"/>
        <v>99.9739097276577</v>
      </c>
      <c r="H120" s="7">
        <v>0</v>
      </c>
      <c r="I120" s="7">
        <v>0</v>
      </c>
      <c r="J120" s="7">
        <f t="shared" si="14"/>
        <v>0</v>
      </c>
      <c r="K120" s="7">
        <f t="shared" si="15"/>
        <v>0</v>
      </c>
      <c r="L120" s="7" t="s">
        <v>275</v>
      </c>
    </row>
    <row r="121" spans="1:12" ht="16.5" customHeight="1">
      <c r="A121" s="3"/>
      <c r="B121" s="22" t="s">
        <v>172</v>
      </c>
      <c r="C121" s="19" t="s">
        <v>173</v>
      </c>
      <c r="D121" s="4">
        <v>1500</v>
      </c>
      <c r="E121" s="4">
        <v>1040</v>
      </c>
      <c r="F121" s="4">
        <f t="shared" si="12"/>
        <v>-460</v>
      </c>
      <c r="G121" s="4">
        <f t="shared" si="13"/>
        <v>69.33333333333334</v>
      </c>
      <c r="H121" s="7">
        <v>0</v>
      </c>
      <c r="I121" s="7">
        <v>0</v>
      </c>
      <c r="J121" s="7">
        <f t="shared" si="14"/>
        <v>0</v>
      </c>
      <c r="K121" s="7">
        <f t="shared" si="15"/>
        <v>0</v>
      </c>
      <c r="L121" s="7" t="s">
        <v>275</v>
      </c>
    </row>
    <row r="122" spans="1:12" ht="16.5" customHeight="1">
      <c r="A122" s="3"/>
      <c r="B122" s="22" t="s">
        <v>158</v>
      </c>
      <c r="C122" s="19" t="s">
        <v>159</v>
      </c>
      <c r="D122" s="4">
        <v>4000</v>
      </c>
      <c r="E122" s="4">
        <v>3549</v>
      </c>
      <c r="F122" s="4">
        <f t="shared" si="12"/>
        <v>-451</v>
      </c>
      <c r="G122" s="4">
        <f t="shared" si="13"/>
        <v>88.725</v>
      </c>
      <c r="H122" s="7">
        <v>0</v>
      </c>
      <c r="I122" s="7">
        <v>0</v>
      </c>
      <c r="J122" s="7">
        <f t="shared" si="14"/>
        <v>0</v>
      </c>
      <c r="K122" s="7">
        <f t="shared" si="15"/>
        <v>0</v>
      </c>
      <c r="L122" s="7" t="s">
        <v>275</v>
      </c>
    </row>
    <row r="123" spans="1:12" ht="16.5" customHeight="1">
      <c r="A123" s="3"/>
      <c r="B123" s="22" t="s">
        <v>152</v>
      </c>
      <c r="C123" s="19" t="s">
        <v>153</v>
      </c>
      <c r="D123" s="4">
        <v>200</v>
      </c>
      <c r="E123" s="4">
        <v>115</v>
      </c>
      <c r="F123" s="4">
        <f t="shared" si="12"/>
        <v>-85</v>
      </c>
      <c r="G123" s="4">
        <f t="shared" si="13"/>
        <v>57.49999999999999</v>
      </c>
      <c r="H123" s="7">
        <v>0</v>
      </c>
      <c r="I123" s="7">
        <v>0</v>
      </c>
      <c r="J123" s="7">
        <f t="shared" si="14"/>
        <v>0</v>
      </c>
      <c r="K123" s="7">
        <f t="shared" si="15"/>
        <v>0</v>
      </c>
      <c r="L123" s="7" t="s">
        <v>275</v>
      </c>
    </row>
    <row r="124" spans="1:12" ht="16.5" customHeight="1">
      <c r="A124" s="3"/>
      <c r="B124" s="22" t="s">
        <v>124</v>
      </c>
      <c r="C124" s="19" t="s">
        <v>125</v>
      </c>
      <c r="D124" s="4">
        <v>10931</v>
      </c>
      <c r="E124" s="4">
        <v>10450</v>
      </c>
      <c r="F124" s="4">
        <f t="shared" si="12"/>
        <v>-481</v>
      </c>
      <c r="G124" s="4">
        <f t="shared" si="13"/>
        <v>95.59967066142164</v>
      </c>
      <c r="H124" s="7">
        <v>10931</v>
      </c>
      <c r="I124" s="7">
        <v>10450</v>
      </c>
      <c r="J124" s="7">
        <f t="shared" si="14"/>
        <v>10931</v>
      </c>
      <c r="K124" s="7">
        <f t="shared" si="15"/>
        <v>10450</v>
      </c>
      <c r="L124" s="7" t="s">
        <v>275</v>
      </c>
    </row>
    <row r="125" spans="1:12" ht="16.5" customHeight="1">
      <c r="A125" s="3"/>
      <c r="B125" s="22" t="s">
        <v>126</v>
      </c>
      <c r="C125" s="19" t="s">
        <v>127</v>
      </c>
      <c r="D125" s="4">
        <v>2200</v>
      </c>
      <c r="E125" s="4">
        <v>2106</v>
      </c>
      <c r="F125" s="4">
        <f t="shared" si="12"/>
        <v>-94</v>
      </c>
      <c r="G125" s="4">
        <f t="shared" si="13"/>
        <v>95.72727272727273</v>
      </c>
      <c r="H125" s="7">
        <v>0</v>
      </c>
      <c r="I125" s="7">
        <v>0</v>
      </c>
      <c r="J125" s="7">
        <f t="shared" si="14"/>
        <v>0</v>
      </c>
      <c r="K125" s="7">
        <f t="shared" si="15"/>
        <v>0</v>
      </c>
      <c r="L125" s="7" t="s">
        <v>275</v>
      </c>
    </row>
    <row r="126" spans="1:12" ht="16.5" customHeight="1">
      <c r="A126" s="3"/>
      <c r="B126" s="22" t="s">
        <v>178</v>
      </c>
      <c r="C126" s="19" t="s">
        <v>179</v>
      </c>
      <c r="D126" s="4">
        <v>8731</v>
      </c>
      <c r="E126" s="4">
        <v>8344</v>
      </c>
      <c r="F126" s="4">
        <f t="shared" si="12"/>
        <v>-387</v>
      </c>
      <c r="G126" s="4">
        <f t="shared" si="13"/>
        <v>95.56751803917078</v>
      </c>
      <c r="H126" s="7">
        <v>0</v>
      </c>
      <c r="I126" s="7">
        <v>0</v>
      </c>
      <c r="J126" s="7">
        <f t="shared" si="14"/>
        <v>0</v>
      </c>
      <c r="K126" s="7">
        <f t="shared" si="15"/>
        <v>0</v>
      </c>
      <c r="L126" s="7" t="s">
        <v>275</v>
      </c>
    </row>
    <row r="127" spans="1:12" ht="16.5" customHeight="1">
      <c r="A127" s="3"/>
      <c r="B127" s="22" t="s">
        <v>210</v>
      </c>
      <c r="C127" s="19" t="s">
        <v>211</v>
      </c>
      <c r="D127" s="4">
        <v>83383</v>
      </c>
      <c r="E127" s="4">
        <v>82179</v>
      </c>
      <c r="F127" s="4">
        <f t="shared" si="12"/>
        <v>-1204</v>
      </c>
      <c r="G127" s="4">
        <f t="shared" si="13"/>
        <v>98.55606058788962</v>
      </c>
      <c r="H127" s="7">
        <v>83383</v>
      </c>
      <c r="I127" s="7">
        <v>82179</v>
      </c>
      <c r="J127" s="7">
        <f t="shared" si="14"/>
        <v>83383</v>
      </c>
      <c r="K127" s="7">
        <f t="shared" si="15"/>
        <v>82179</v>
      </c>
      <c r="L127" s="7" t="s">
        <v>275</v>
      </c>
    </row>
    <row r="128" spans="1:12" ht="16.5" customHeight="1">
      <c r="A128" s="3"/>
      <c r="B128" s="22" t="s">
        <v>212</v>
      </c>
      <c r="C128" s="19" t="s">
        <v>213</v>
      </c>
      <c r="D128" s="4">
        <v>62368</v>
      </c>
      <c r="E128" s="4">
        <v>62368</v>
      </c>
      <c r="F128" s="4">
        <f t="shared" si="12"/>
        <v>0</v>
      </c>
      <c r="G128" s="4">
        <f t="shared" si="13"/>
        <v>100</v>
      </c>
      <c r="H128" s="7">
        <v>0</v>
      </c>
      <c r="I128" s="7">
        <v>0</v>
      </c>
      <c r="J128" s="7">
        <f t="shared" si="14"/>
        <v>0</v>
      </c>
      <c r="K128" s="7">
        <f t="shared" si="15"/>
        <v>0</v>
      </c>
      <c r="L128" s="7" t="s">
        <v>275</v>
      </c>
    </row>
    <row r="129" spans="1:12" ht="16.5" customHeight="1">
      <c r="A129" s="3"/>
      <c r="B129" s="22" t="s">
        <v>238</v>
      </c>
      <c r="C129" s="19" t="s">
        <v>239</v>
      </c>
      <c r="D129" s="4">
        <v>21015</v>
      </c>
      <c r="E129" s="4">
        <v>19811</v>
      </c>
      <c r="F129" s="4">
        <f t="shared" si="12"/>
        <v>-1204</v>
      </c>
      <c r="G129" s="4">
        <f t="shared" si="13"/>
        <v>94.27075898167975</v>
      </c>
      <c r="H129" s="7">
        <v>0</v>
      </c>
      <c r="I129" s="7">
        <v>0</v>
      </c>
      <c r="J129" s="7">
        <f t="shared" si="14"/>
        <v>0</v>
      </c>
      <c r="K129" s="7">
        <f t="shared" si="15"/>
        <v>0</v>
      </c>
      <c r="L129" s="7" t="s">
        <v>275</v>
      </c>
    </row>
    <row r="130" spans="1:7" ht="15.75" customHeight="1">
      <c r="A130" s="3"/>
      <c r="B130" s="64" t="s">
        <v>105</v>
      </c>
      <c r="C130" s="64"/>
      <c r="D130" s="4">
        <f>SUM(J100:J129)</f>
        <v>5233585</v>
      </c>
      <c r="E130" s="4">
        <f>SUM(K100:K129)</f>
        <v>4703628</v>
      </c>
      <c r="F130" s="4">
        <f t="shared" si="12"/>
        <v>-529957</v>
      </c>
      <c r="G130" s="4">
        <f t="shared" si="13"/>
        <v>89.87392007581802</v>
      </c>
    </row>
    <row r="131" spans="1:7" ht="16.5" customHeight="1">
      <c r="A131" s="3"/>
      <c r="B131" s="25" t="s">
        <v>128</v>
      </c>
      <c r="C131" s="18"/>
      <c r="D131" s="18"/>
      <c r="E131" s="18"/>
      <c r="F131" s="18"/>
      <c r="G131" s="18"/>
    </row>
    <row r="132" spans="1:12" ht="16.5" customHeight="1">
      <c r="A132" s="3"/>
      <c r="B132" s="22" t="s">
        <v>138</v>
      </c>
      <c r="C132" s="19" t="s">
        <v>139</v>
      </c>
      <c r="D132" s="4">
        <v>89515</v>
      </c>
      <c r="E132" s="4">
        <v>67698</v>
      </c>
      <c r="F132" s="4">
        <f aca="true" t="shared" si="16" ref="F132:F137">E132-D132</f>
        <v>-21817</v>
      </c>
      <c r="G132" s="4">
        <f aca="true" t="shared" si="17" ref="G132:G137">IF(D132=0,0,E132/D132)*100</f>
        <v>75.62754845556611</v>
      </c>
      <c r="H132" s="7">
        <v>89515</v>
      </c>
      <c r="I132" s="7">
        <v>67698</v>
      </c>
      <c r="J132" s="7">
        <f>IF(L132="Рекапитулация по групи: Натурални",IF(C132="0100",H132,0),H132)</f>
        <v>89515</v>
      </c>
      <c r="K132" s="7">
        <f>IF(L132="Рекапитулация по групи: Натурални",IF(C132="0100",I132,0),I132)</f>
        <v>67698</v>
      </c>
      <c r="L132" s="7" t="s">
        <v>275</v>
      </c>
    </row>
    <row r="133" spans="1:12" ht="16.5" customHeight="1">
      <c r="A133" s="3"/>
      <c r="B133" s="22" t="s">
        <v>142</v>
      </c>
      <c r="C133" s="19" t="s">
        <v>143</v>
      </c>
      <c r="D133" s="4">
        <v>25400</v>
      </c>
      <c r="E133" s="4">
        <v>5295</v>
      </c>
      <c r="F133" s="4">
        <f t="shared" si="16"/>
        <v>-20105</v>
      </c>
      <c r="G133" s="4">
        <f t="shared" si="17"/>
        <v>20.84645669291339</v>
      </c>
      <c r="H133" s="7">
        <v>0</v>
      </c>
      <c r="I133" s="7">
        <v>0</v>
      </c>
      <c r="J133" s="7">
        <f>IF(L133="Рекапитулация по групи: Натурални",IF(C133="0100",H133,0),H133)</f>
        <v>0</v>
      </c>
      <c r="K133" s="7">
        <f>IF(L133="Рекапитулация по групи: Натурални",IF(C133="0100",I133,0),I133)</f>
        <v>0</v>
      </c>
      <c r="L133" s="7" t="s">
        <v>275</v>
      </c>
    </row>
    <row r="134" spans="1:12" ht="16.5" customHeight="1">
      <c r="A134" s="3"/>
      <c r="B134" s="22" t="s">
        <v>222</v>
      </c>
      <c r="C134" s="19" t="s">
        <v>223</v>
      </c>
      <c r="D134" s="4">
        <v>36000</v>
      </c>
      <c r="E134" s="4">
        <v>35180</v>
      </c>
      <c r="F134" s="4">
        <f t="shared" si="16"/>
        <v>-820</v>
      </c>
      <c r="G134" s="4">
        <f t="shared" si="17"/>
        <v>97.72222222222223</v>
      </c>
      <c r="H134" s="7">
        <v>0</v>
      </c>
      <c r="I134" s="7">
        <v>0</v>
      </c>
      <c r="J134" s="7">
        <f>IF(L134="Рекапитулация по групи: Натурални",IF(C134="0100",H134,0),H134)</f>
        <v>0</v>
      </c>
      <c r="K134" s="7">
        <f>IF(L134="Рекапитулация по групи: Натурални",IF(C134="0100",I134,0),I134)</f>
        <v>0</v>
      </c>
      <c r="L134" s="7" t="s">
        <v>275</v>
      </c>
    </row>
    <row r="135" spans="1:12" ht="16.5" customHeight="1">
      <c r="A135" s="3"/>
      <c r="B135" s="22" t="s">
        <v>194</v>
      </c>
      <c r="C135" s="19" t="s">
        <v>195</v>
      </c>
      <c r="D135" s="4">
        <v>18115</v>
      </c>
      <c r="E135" s="4">
        <v>17815</v>
      </c>
      <c r="F135" s="4">
        <f t="shared" si="16"/>
        <v>-300</v>
      </c>
      <c r="G135" s="4">
        <f t="shared" si="17"/>
        <v>98.34391388352194</v>
      </c>
      <c r="H135" s="7">
        <v>0</v>
      </c>
      <c r="I135" s="7">
        <v>0</v>
      </c>
      <c r="J135" s="7">
        <f>IF(L135="Рекапитулация по групи: Натурални",IF(C135="0100",H135,0),H135)</f>
        <v>0</v>
      </c>
      <c r="K135" s="7">
        <f>IF(L135="Рекапитулация по групи: Натурални",IF(C135="0100",I135,0),I135)</f>
        <v>0</v>
      </c>
      <c r="L135" s="7" t="s">
        <v>275</v>
      </c>
    </row>
    <row r="136" spans="1:12" ht="16.5" customHeight="1">
      <c r="A136" s="3"/>
      <c r="B136" s="22" t="s">
        <v>224</v>
      </c>
      <c r="C136" s="19" t="s">
        <v>225</v>
      </c>
      <c r="D136" s="4">
        <v>10000</v>
      </c>
      <c r="E136" s="4">
        <v>9408</v>
      </c>
      <c r="F136" s="4">
        <f t="shared" si="16"/>
        <v>-592</v>
      </c>
      <c r="G136" s="4">
        <f t="shared" si="17"/>
        <v>94.08</v>
      </c>
      <c r="H136" s="7">
        <v>0</v>
      </c>
      <c r="I136" s="7">
        <v>0</v>
      </c>
      <c r="J136" s="7">
        <f>IF(L136="Рекапитулация по групи: Натурални",IF(C136="0100",H136,0),H136)</f>
        <v>0</v>
      </c>
      <c r="K136" s="7">
        <f>IF(L136="Рекапитулация по групи: Натурални",IF(C136="0100",I136,0),I136)</f>
        <v>0</v>
      </c>
      <c r="L136" s="7" t="s">
        <v>275</v>
      </c>
    </row>
    <row r="137" spans="1:7" ht="15.75" customHeight="1">
      <c r="A137" s="3"/>
      <c r="B137" s="64" t="s">
        <v>131</v>
      </c>
      <c r="C137" s="64"/>
      <c r="D137" s="4">
        <f>SUM(J132:J136)</f>
        <v>89515</v>
      </c>
      <c r="E137" s="4">
        <f>SUM(K132:K136)</f>
        <v>67698</v>
      </c>
      <c r="F137" s="4">
        <f t="shared" si="16"/>
        <v>-21817</v>
      </c>
      <c r="G137" s="4">
        <f t="shared" si="17"/>
        <v>75.62754845556611</v>
      </c>
    </row>
    <row r="138" spans="1:7" ht="16.5" customHeight="1">
      <c r="A138" s="3"/>
      <c r="B138" s="17"/>
      <c r="C138" s="8"/>
      <c r="D138" s="6"/>
      <c r="E138" s="6"/>
      <c r="F138" s="6"/>
      <c r="G138" s="6"/>
    </row>
    <row r="139" spans="1:7" ht="15.75" customHeight="1">
      <c r="A139" s="3"/>
      <c r="B139" s="64" t="s">
        <v>241</v>
      </c>
      <c r="C139" s="64"/>
      <c r="D139" s="4">
        <f>SUM(D130,D137)</f>
        <v>5323100</v>
      </c>
      <c r="E139" s="4">
        <f>SUM(E130,E137)</f>
        <v>4771326</v>
      </c>
      <c r="F139" s="4">
        <f>E139-D139</f>
        <v>-551774</v>
      </c>
      <c r="G139" s="4">
        <f>IF(D139=0,0,E139/D139)*100</f>
        <v>89.63434840600402</v>
      </c>
    </row>
    <row r="140" spans="1:7" ht="16.5" customHeight="1">
      <c r="A140" s="3"/>
      <c r="B140" s="17"/>
      <c r="C140" s="8"/>
      <c r="D140" s="6"/>
      <c r="E140" s="6"/>
      <c r="F140" s="6"/>
      <c r="G140" s="6"/>
    </row>
    <row r="141" spans="1:7" ht="16.5" customHeight="1">
      <c r="A141" s="3"/>
      <c r="B141" s="17"/>
      <c r="C141" s="8"/>
      <c r="D141" s="6"/>
      <c r="E141" s="6"/>
      <c r="F141" s="6"/>
      <c r="G141" s="6"/>
    </row>
    <row r="142" spans="1:7" ht="16.5" customHeight="1">
      <c r="A142" s="3"/>
      <c r="B142" s="70" t="s">
        <v>243</v>
      </c>
      <c r="C142" s="70"/>
      <c r="D142" s="70"/>
      <c r="E142" s="70"/>
      <c r="F142" s="70"/>
      <c r="G142" s="70"/>
    </row>
    <row r="143" spans="1:7" ht="16.5" customHeight="1">
      <c r="A143" s="3"/>
      <c r="B143" s="21" t="s">
        <v>248</v>
      </c>
      <c r="C143" s="18"/>
      <c r="D143" s="18"/>
      <c r="E143" s="18"/>
      <c r="F143" s="18"/>
      <c r="G143" s="18"/>
    </row>
    <row r="144" spans="1:7" ht="16.5" customHeight="1">
      <c r="A144" s="3"/>
      <c r="B144" s="25" t="s">
        <v>84</v>
      </c>
      <c r="C144" s="18"/>
      <c r="D144" s="18"/>
      <c r="E144" s="18"/>
      <c r="F144" s="18"/>
      <c r="G144" s="18"/>
    </row>
    <row r="145" spans="1:12" ht="16.5" customHeight="1">
      <c r="A145" s="3"/>
      <c r="B145" s="22" t="s">
        <v>108</v>
      </c>
      <c r="C145" s="19" t="s">
        <v>109</v>
      </c>
      <c r="D145" s="4">
        <v>155700</v>
      </c>
      <c r="E145" s="4">
        <v>150962</v>
      </c>
      <c r="F145" s="4">
        <f aca="true" t="shared" si="18" ref="F145:F164">E145-D145</f>
        <v>-4738</v>
      </c>
      <c r="G145" s="4">
        <f aca="true" t="shared" si="19" ref="G145:G164">IF(D145=0,0,E145/D145)*100</f>
        <v>96.95696852922286</v>
      </c>
      <c r="H145" s="7">
        <v>155700</v>
      </c>
      <c r="I145" s="7">
        <v>150962</v>
      </c>
      <c r="J145" s="7">
        <f aca="true" t="shared" si="20" ref="J145:J163">IF(L145="Рекапитулация по групи: Натурални",IF(C145="0100",H145,0),H145)</f>
        <v>155700</v>
      </c>
      <c r="K145" s="7">
        <f aca="true" t="shared" si="21" ref="K145:K163">IF(L145="Рекапитулация по групи: Натурални",IF(C145="0100",I145,0),I145)</f>
        <v>150962</v>
      </c>
      <c r="L145" s="7" t="s">
        <v>275</v>
      </c>
    </row>
    <row r="146" spans="1:12" ht="16.5" customHeight="1">
      <c r="A146" s="3"/>
      <c r="B146" s="22" t="s">
        <v>110</v>
      </c>
      <c r="C146" s="19" t="s">
        <v>111</v>
      </c>
      <c r="D146" s="4">
        <v>155700</v>
      </c>
      <c r="E146" s="4">
        <v>150962</v>
      </c>
      <c r="F146" s="4">
        <f t="shared" si="18"/>
        <v>-4738</v>
      </c>
      <c r="G146" s="4">
        <f t="shared" si="19"/>
        <v>96.95696852922286</v>
      </c>
      <c r="H146" s="7">
        <v>0</v>
      </c>
      <c r="I146" s="7">
        <v>0</v>
      </c>
      <c r="J146" s="7">
        <f t="shared" si="20"/>
        <v>0</v>
      </c>
      <c r="K146" s="7">
        <f t="shared" si="21"/>
        <v>0</v>
      </c>
      <c r="L146" s="7" t="s">
        <v>275</v>
      </c>
    </row>
    <row r="147" spans="1:12" ht="16.5" customHeight="1">
      <c r="A147" s="3"/>
      <c r="B147" s="22" t="s">
        <v>85</v>
      </c>
      <c r="C147" s="19" t="s">
        <v>86</v>
      </c>
      <c r="D147" s="4">
        <v>28300</v>
      </c>
      <c r="E147" s="4">
        <v>27091</v>
      </c>
      <c r="F147" s="4">
        <f t="shared" si="18"/>
        <v>-1209</v>
      </c>
      <c r="G147" s="4">
        <f t="shared" si="19"/>
        <v>95.7279151943463</v>
      </c>
      <c r="H147" s="7">
        <v>28300</v>
      </c>
      <c r="I147" s="7">
        <v>27091</v>
      </c>
      <c r="J147" s="7">
        <f t="shared" si="20"/>
        <v>28300</v>
      </c>
      <c r="K147" s="7">
        <f t="shared" si="21"/>
        <v>27091</v>
      </c>
      <c r="L147" s="7" t="s">
        <v>275</v>
      </c>
    </row>
    <row r="148" spans="1:12" ht="16.5" customHeight="1">
      <c r="A148" s="3"/>
      <c r="B148" s="22" t="s">
        <v>148</v>
      </c>
      <c r="C148" s="19" t="s">
        <v>149</v>
      </c>
      <c r="D148" s="4">
        <v>1000</v>
      </c>
      <c r="E148" s="4">
        <v>980</v>
      </c>
      <c r="F148" s="4">
        <f t="shared" si="18"/>
        <v>-20</v>
      </c>
      <c r="G148" s="4">
        <f t="shared" si="19"/>
        <v>98</v>
      </c>
      <c r="H148" s="7">
        <v>0</v>
      </c>
      <c r="I148" s="7">
        <v>0</v>
      </c>
      <c r="J148" s="7">
        <f t="shared" si="20"/>
        <v>0</v>
      </c>
      <c r="K148" s="7">
        <f t="shared" si="21"/>
        <v>0</v>
      </c>
      <c r="L148" s="7" t="s">
        <v>275</v>
      </c>
    </row>
    <row r="149" spans="1:12" ht="16.5" customHeight="1">
      <c r="A149" s="3"/>
      <c r="B149" s="22" t="s">
        <v>114</v>
      </c>
      <c r="C149" s="19" t="s">
        <v>115</v>
      </c>
      <c r="D149" s="4">
        <v>6300</v>
      </c>
      <c r="E149" s="4">
        <v>6300</v>
      </c>
      <c r="F149" s="4">
        <f t="shared" si="18"/>
        <v>0</v>
      </c>
      <c r="G149" s="4">
        <f t="shared" si="19"/>
        <v>100</v>
      </c>
      <c r="H149" s="7">
        <v>0</v>
      </c>
      <c r="I149" s="7">
        <v>0</v>
      </c>
      <c r="J149" s="7">
        <f t="shared" si="20"/>
        <v>0</v>
      </c>
      <c r="K149" s="7">
        <f t="shared" si="21"/>
        <v>0</v>
      </c>
      <c r="L149" s="7" t="s">
        <v>275</v>
      </c>
    </row>
    <row r="150" spans="1:12" ht="16.5" customHeight="1">
      <c r="A150" s="3"/>
      <c r="B150" s="22" t="s">
        <v>116</v>
      </c>
      <c r="C150" s="19" t="s">
        <v>117</v>
      </c>
      <c r="D150" s="4">
        <v>19000</v>
      </c>
      <c r="E150" s="4">
        <v>18693</v>
      </c>
      <c r="F150" s="4">
        <f t="shared" si="18"/>
        <v>-307</v>
      </c>
      <c r="G150" s="4">
        <f t="shared" si="19"/>
        <v>98.38421052631578</v>
      </c>
      <c r="H150" s="7">
        <v>0</v>
      </c>
      <c r="I150" s="7">
        <v>0</v>
      </c>
      <c r="J150" s="7">
        <f t="shared" si="20"/>
        <v>0</v>
      </c>
      <c r="K150" s="7">
        <f t="shared" si="21"/>
        <v>0</v>
      </c>
      <c r="L150" s="7" t="s">
        <v>275</v>
      </c>
    </row>
    <row r="151" spans="1:12" ht="16.5" customHeight="1">
      <c r="A151" s="3"/>
      <c r="B151" s="22" t="s">
        <v>118</v>
      </c>
      <c r="C151" s="19" t="s">
        <v>119</v>
      </c>
      <c r="D151" s="4">
        <v>2000</v>
      </c>
      <c r="E151" s="4">
        <v>1118</v>
      </c>
      <c r="F151" s="4">
        <f t="shared" si="18"/>
        <v>-882</v>
      </c>
      <c r="G151" s="4">
        <f t="shared" si="19"/>
        <v>55.900000000000006</v>
      </c>
      <c r="H151" s="7">
        <v>0</v>
      </c>
      <c r="I151" s="7">
        <v>0</v>
      </c>
      <c r="J151" s="7">
        <f t="shared" si="20"/>
        <v>0</v>
      </c>
      <c r="K151" s="7">
        <f t="shared" si="21"/>
        <v>0</v>
      </c>
      <c r="L151" s="7" t="s">
        <v>275</v>
      </c>
    </row>
    <row r="152" spans="1:12" ht="16.5" customHeight="1">
      <c r="A152" s="3"/>
      <c r="B152" s="22" t="s">
        <v>89</v>
      </c>
      <c r="C152" s="19" t="s">
        <v>90</v>
      </c>
      <c r="D152" s="4">
        <v>33000</v>
      </c>
      <c r="E152" s="4">
        <v>30592</v>
      </c>
      <c r="F152" s="4">
        <f t="shared" si="18"/>
        <v>-2408</v>
      </c>
      <c r="G152" s="4">
        <f t="shared" si="19"/>
        <v>92.7030303030303</v>
      </c>
      <c r="H152" s="7">
        <v>33000</v>
      </c>
      <c r="I152" s="7">
        <v>30592</v>
      </c>
      <c r="J152" s="7">
        <f t="shared" si="20"/>
        <v>33000</v>
      </c>
      <c r="K152" s="7">
        <f t="shared" si="21"/>
        <v>30592</v>
      </c>
      <c r="L152" s="7" t="s">
        <v>275</v>
      </c>
    </row>
    <row r="153" spans="1:12" ht="16.5" customHeight="1">
      <c r="A153" s="3"/>
      <c r="B153" s="22" t="s">
        <v>91</v>
      </c>
      <c r="C153" s="19" t="s">
        <v>92</v>
      </c>
      <c r="D153" s="4">
        <v>19500</v>
      </c>
      <c r="E153" s="4">
        <v>19319</v>
      </c>
      <c r="F153" s="4">
        <f t="shared" si="18"/>
        <v>-181</v>
      </c>
      <c r="G153" s="4">
        <f t="shared" si="19"/>
        <v>99.07179487179488</v>
      </c>
      <c r="H153" s="7">
        <v>0</v>
      </c>
      <c r="I153" s="7">
        <v>0</v>
      </c>
      <c r="J153" s="7">
        <f t="shared" si="20"/>
        <v>0</v>
      </c>
      <c r="K153" s="7">
        <f t="shared" si="21"/>
        <v>0</v>
      </c>
      <c r="L153" s="7" t="s">
        <v>275</v>
      </c>
    </row>
    <row r="154" spans="1:12" ht="16.5" customHeight="1">
      <c r="A154" s="3"/>
      <c r="B154" s="22" t="s">
        <v>93</v>
      </c>
      <c r="C154" s="19" t="s">
        <v>94</v>
      </c>
      <c r="D154" s="4">
        <v>8500</v>
      </c>
      <c r="E154" s="4">
        <v>7776</v>
      </c>
      <c r="F154" s="4">
        <f t="shared" si="18"/>
        <v>-724</v>
      </c>
      <c r="G154" s="4">
        <f t="shared" si="19"/>
        <v>91.48235294117647</v>
      </c>
      <c r="H154" s="7">
        <v>0</v>
      </c>
      <c r="I154" s="7">
        <v>0</v>
      </c>
      <c r="J154" s="7">
        <f t="shared" si="20"/>
        <v>0</v>
      </c>
      <c r="K154" s="7">
        <f t="shared" si="21"/>
        <v>0</v>
      </c>
      <c r="L154" s="7" t="s">
        <v>275</v>
      </c>
    </row>
    <row r="155" spans="1:12" ht="16.5" customHeight="1">
      <c r="A155" s="3"/>
      <c r="B155" s="22" t="s">
        <v>95</v>
      </c>
      <c r="C155" s="19" t="s">
        <v>96</v>
      </c>
      <c r="D155" s="4">
        <v>5000</v>
      </c>
      <c r="E155" s="4">
        <v>3497</v>
      </c>
      <c r="F155" s="4">
        <f t="shared" si="18"/>
        <v>-1503</v>
      </c>
      <c r="G155" s="4">
        <f t="shared" si="19"/>
        <v>69.94</v>
      </c>
      <c r="H155" s="7">
        <v>0</v>
      </c>
      <c r="I155" s="7">
        <v>0</v>
      </c>
      <c r="J155" s="7">
        <f t="shared" si="20"/>
        <v>0</v>
      </c>
      <c r="K155" s="7">
        <f t="shared" si="21"/>
        <v>0</v>
      </c>
      <c r="L155" s="7" t="s">
        <v>275</v>
      </c>
    </row>
    <row r="156" spans="1:12" ht="16.5" customHeight="1">
      <c r="A156" s="3"/>
      <c r="B156" s="22" t="s">
        <v>97</v>
      </c>
      <c r="C156" s="19" t="s">
        <v>98</v>
      </c>
      <c r="D156" s="4">
        <v>283882</v>
      </c>
      <c r="E156" s="4">
        <v>245073</v>
      </c>
      <c r="F156" s="4">
        <f t="shared" si="18"/>
        <v>-38809</v>
      </c>
      <c r="G156" s="4">
        <f t="shared" si="19"/>
        <v>86.32917902508788</v>
      </c>
      <c r="H156" s="7">
        <v>283882</v>
      </c>
      <c r="I156" s="7">
        <v>245073</v>
      </c>
      <c r="J156" s="7">
        <f t="shared" si="20"/>
        <v>283882</v>
      </c>
      <c r="K156" s="7">
        <f t="shared" si="21"/>
        <v>245073</v>
      </c>
      <c r="L156" s="7" t="s">
        <v>275</v>
      </c>
    </row>
    <row r="157" spans="1:12" ht="16.5" customHeight="1">
      <c r="A157" s="3"/>
      <c r="B157" s="22" t="s">
        <v>170</v>
      </c>
      <c r="C157" s="19" t="s">
        <v>171</v>
      </c>
      <c r="D157" s="4">
        <v>238</v>
      </c>
      <c r="E157" s="4">
        <v>0</v>
      </c>
      <c r="F157" s="4">
        <f t="shared" si="18"/>
        <v>-238</v>
      </c>
      <c r="G157" s="4">
        <f t="shared" si="19"/>
        <v>0</v>
      </c>
      <c r="H157" s="7">
        <v>0</v>
      </c>
      <c r="I157" s="7">
        <v>0</v>
      </c>
      <c r="J157" s="7">
        <f t="shared" si="20"/>
        <v>0</v>
      </c>
      <c r="K157" s="7">
        <f t="shared" si="21"/>
        <v>0</v>
      </c>
      <c r="L157" s="7" t="s">
        <v>275</v>
      </c>
    </row>
    <row r="158" spans="1:12" ht="16.5" customHeight="1">
      <c r="A158" s="3"/>
      <c r="B158" s="22" t="s">
        <v>101</v>
      </c>
      <c r="C158" s="19" t="s">
        <v>102</v>
      </c>
      <c r="D158" s="4">
        <v>19000</v>
      </c>
      <c r="E158" s="4">
        <v>17837</v>
      </c>
      <c r="F158" s="4">
        <f t="shared" si="18"/>
        <v>-1163</v>
      </c>
      <c r="G158" s="4">
        <f t="shared" si="19"/>
        <v>93.87894736842105</v>
      </c>
      <c r="H158" s="7">
        <v>0</v>
      </c>
      <c r="I158" s="7">
        <v>0</v>
      </c>
      <c r="J158" s="7">
        <f t="shared" si="20"/>
        <v>0</v>
      </c>
      <c r="K158" s="7">
        <f t="shared" si="21"/>
        <v>0</v>
      </c>
      <c r="L158" s="7" t="s">
        <v>275</v>
      </c>
    </row>
    <row r="159" spans="1:12" ht="16.5" customHeight="1">
      <c r="A159" s="3"/>
      <c r="B159" s="22" t="s">
        <v>103</v>
      </c>
      <c r="C159" s="19" t="s">
        <v>104</v>
      </c>
      <c r="D159" s="4">
        <v>23563</v>
      </c>
      <c r="E159" s="4">
        <v>15201</v>
      </c>
      <c r="F159" s="4">
        <f t="shared" si="18"/>
        <v>-8362</v>
      </c>
      <c r="G159" s="4">
        <f t="shared" si="19"/>
        <v>64.51215889317999</v>
      </c>
      <c r="H159" s="7">
        <v>0</v>
      </c>
      <c r="I159" s="7">
        <v>0</v>
      </c>
      <c r="J159" s="7">
        <f t="shared" si="20"/>
        <v>0</v>
      </c>
      <c r="K159" s="7">
        <f t="shared" si="21"/>
        <v>0</v>
      </c>
      <c r="L159" s="7" t="s">
        <v>275</v>
      </c>
    </row>
    <row r="160" spans="1:12" ht="16.5" customHeight="1">
      <c r="A160" s="3"/>
      <c r="B160" s="22" t="s">
        <v>120</v>
      </c>
      <c r="C160" s="19" t="s">
        <v>121</v>
      </c>
      <c r="D160" s="4">
        <v>94068</v>
      </c>
      <c r="E160" s="4">
        <v>67534</v>
      </c>
      <c r="F160" s="4">
        <f t="shared" si="18"/>
        <v>-26534</v>
      </c>
      <c r="G160" s="4">
        <f t="shared" si="19"/>
        <v>71.79274567334268</v>
      </c>
      <c r="H160" s="7">
        <v>0</v>
      </c>
      <c r="I160" s="7">
        <v>0</v>
      </c>
      <c r="J160" s="7">
        <f t="shared" si="20"/>
        <v>0</v>
      </c>
      <c r="K160" s="7">
        <f t="shared" si="21"/>
        <v>0</v>
      </c>
      <c r="L160" s="7" t="s">
        <v>275</v>
      </c>
    </row>
    <row r="161" spans="1:12" ht="16.5" customHeight="1">
      <c r="A161" s="3"/>
      <c r="B161" s="22" t="s">
        <v>150</v>
      </c>
      <c r="C161" s="19" t="s">
        <v>151</v>
      </c>
      <c r="D161" s="4">
        <v>146013</v>
      </c>
      <c r="E161" s="4">
        <v>143802</v>
      </c>
      <c r="F161" s="4">
        <f t="shared" si="18"/>
        <v>-2211</v>
      </c>
      <c r="G161" s="4">
        <f t="shared" si="19"/>
        <v>98.48575126872264</v>
      </c>
      <c r="H161" s="7">
        <v>0</v>
      </c>
      <c r="I161" s="7">
        <v>0</v>
      </c>
      <c r="J161" s="7">
        <f t="shared" si="20"/>
        <v>0</v>
      </c>
      <c r="K161" s="7">
        <f t="shared" si="21"/>
        <v>0</v>
      </c>
      <c r="L161" s="7" t="s">
        <v>275</v>
      </c>
    </row>
    <row r="162" spans="1:12" ht="16.5" customHeight="1">
      <c r="A162" s="3"/>
      <c r="B162" s="22" t="s">
        <v>172</v>
      </c>
      <c r="C162" s="19" t="s">
        <v>173</v>
      </c>
      <c r="D162" s="4">
        <v>500</v>
      </c>
      <c r="E162" s="4">
        <v>431</v>
      </c>
      <c r="F162" s="4">
        <f t="shared" si="18"/>
        <v>-69</v>
      </c>
      <c r="G162" s="4">
        <f t="shared" si="19"/>
        <v>86.2</v>
      </c>
      <c r="H162" s="7">
        <v>0</v>
      </c>
      <c r="I162" s="7">
        <v>0</v>
      </c>
      <c r="J162" s="7">
        <f t="shared" si="20"/>
        <v>0</v>
      </c>
      <c r="K162" s="7">
        <f t="shared" si="21"/>
        <v>0</v>
      </c>
      <c r="L162" s="7" t="s">
        <v>275</v>
      </c>
    </row>
    <row r="163" spans="1:12" ht="16.5" customHeight="1">
      <c r="A163" s="3"/>
      <c r="B163" s="22" t="s">
        <v>158</v>
      </c>
      <c r="C163" s="19" t="s">
        <v>159</v>
      </c>
      <c r="D163" s="4">
        <v>500</v>
      </c>
      <c r="E163" s="4">
        <v>268</v>
      </c>
      <c r="F163" s="4">
        <f t="shared" si="18"/>
        <v>-232</v>
      </c>
      <c r="G163" s="4">
        <f t="shared" si="19"/>
        <v>53.6</v>
      </c>
      <c r="H163" s="7">
        <v>0</v>
      </c>
      <c r="I163" s="7">
        <v>0</v>
      </c>
      <c r="J163" s="7">
        <f t="shared" si="20"/>
        <v>0</v>
      </c>
      <c r="K163" s="7">
        <f t="shared" si="21"/>
        <v>0</v>
      </c>
      <c r="L163" s="7" t="s">
        <v>275</v>
      </c>
    </row>
    <row r="164" spans="1:7" ht="15.75" customHeight="1">
      <c r="A164" s="3"/>
      <c r="B164" s="64" t="s">
        <v>105</v>
      </c>
      <c r="C164" s="64"/>
      <c r="D164" s="4">
        <f>SUM(J145:J163)</f>
        <v>500882</v>
      </c>
      <c r="E164" s="4">
        <f>SUM(K145:K163)</f>
        <v>453718</v>
      </c>
      <c r="F164" s="4">
        <f t="shared" si="18"/>
        <v>-47164</v>
      </c>
      <c r="G164" s="4">
        <f t="shared" si="19"/>
        <v>90.58381015887974</v>
      </c>
    </row>
    <row r="165" spans="1:7" ht="16.5" customHeight="1">
      <c r="A165" s="3"/>
      <c r="B165" s="25" t="s">
        <v>250</v>
      </c>
      <c r="C165" s="18"/>
      <c r="D165" s="18"/>
      <c r="E165" s="18"/>
      <c r="F165" s="18"/>
      <c r="G165" s="18"/>
    </row>
    <row r="166" spans="1:12" ht="16.5" customHeight="1">
      <c r="A166" s="3"/>
      <c r="B166" s="22" t="s">
        <v>251</v>
      </c>
      <c r="C166" s="19" t="s">
        <v>30</v>
      </c>
      <c r="D166" s="4">
        <v>355483</v>
      </c>
      <c r="E166" s="4">
        <v>344169</v>
      </c>
      <c r="F166" s="4">
        <f>E166-D166</f>
        <v>-11314</v>
      </c>
      <c r="G166" s="4">
        <f>IF(D166=0,0,E166/D166)*100</f>
        <v>96.81728802783817</v>
      </c>
      <c r="H166" s="7">
        <v>355483</v>
      </c>
      <c r="I166" s="7">
        <v>344169</v>
      </c>
      <c r="J166" s="7">
        <f>IF(L166="Рекапитулация по групи: Натурални",IF(C166="0100",H166,0),H166)</f>
        <v>355483</v>
      </c>
      <c r="K166" s="7">
        <f>IF(L166="Рекапитулация по групи: Натурални",IF(C166="0100",I166,0),I166)</f>
        <v>344169</v>
      </c>
      <c r="L166" s="7" t="s">
        <v>275</v>
      </c>
    </row>
    <row r="167" spans="1:7" ht="15.75" customHeight="1">
      <c r="A167" s="3"/>
      <c r="B167" s="64" t="s">
        <v>252</v>
      </c>
      <c r="C167" s="64"/>
      <c r="D167" s="4">
        <f>SUM(J166)</f>
        <v>355483</v>
      </c>
      <c r="E167" s="4">
        <f>SUM(K166)</f>
        <v>344169</v>
      </c>
      <c r="F167" s="4">
        <f>E167-D167</f>
        <v>-11314</v>
      </c>
      <c r="G167" s="4">
        <f>IF(D167=0,0,E167/D167)*100</f>
        <v>96.81728802783817</v>
      </c>
    </row>
    <row r="168" spans="1:7" ht="16.5" customHeight="1">
      <c r="A168" s="3"/>
      <c r="B168" s="25" t="s">
        <v>128</v>
      </c>
      <c r="C168" s="18"/>
      <c r="D168" s="18"/>
      <c r="E168" s="18"/>
      <c r="F168" s="18"/>
      <c r="G168" s="18"/>
    </row>
    <row r="169" spans="1:12" ht="16.5" customHeight="1">
      <c r="A169" s="3"/>
      <c r="B169" s="22" t="s">
        <v>138</v>
      </c>
      <c r="C169" s="19" t="s">
        <v>139</v>
      </c>
      <c r="D169" s="4">
        <v>5000</v>
      </c>
      <c r="E169" s="4">
        <v>3500</v>
      </c>
      <c r="F169" s="4">
        <f>E169-D169</f>
        <v>-1500</v>
      </c>
      <c r="G169" s="4">
        <f>IF(D169=0,0,E169/D169)*100</f>
        <v>70</v>
      </c>
      <c r="H169" s="7">
        <v>5000</v>
      </c>
      <c r="I169" s="7">
        <v>3500</v>
      </c>
      <c r="J169" s="7">
        <f>IF(L169="Рекапитулация по групи: Натурални",IF(C169="0100",H169,0),H169)</f>
        <v>5000</v>
      </c>
      <c r="K169" s="7">
        <f>IF(L169="Рекапитулация по групи: Натурални",IF(C169="0100",I169,0),I169)</f>
        <v>3500</v>
      </c>
      <c r="L169" s="7" t="s">
        <v>275</v>
      </c>
    </row>
    <row r="170" spans="1:12" ht="16.5" customHeight="1">
      <c r="A170" s="3"/>
      <c r="B170" s="22" t="s">
        <v>142</v>
      </c>
      <c r="C170" s="19" t="s">
        <v>143</v>
      </c>
      <c r="D170" s="4">
        <v>5000</v>
      </c>
      <c r="E170" s="4">
        <v>3500</v>
      </c>
      <c r="F170" s="4">
        <f>E170-D170</f>
        <v>-1500</v>
      </c>
      <c r="G170" s="4">
        <f>IF(D170=0,0,E170/D170)*100</f>
        <v>70</v>
      </c>
      <c r="H170" s="7">
        <v>0</v>
      </c>
      <c r="I170" s="7">
        <v>0</v>
      </c>
      <c r="J170" s="7">
        <f>IF(L170="Рекапитулация по групи: Натурални",IF(C170="0100",H170,0),H170)</f>
        <v>0</v>
      </c>
      <c r="K170" s="7">
        <f>IF(L170="Рекапитулация по групи: Натурални",IF(C170="0100",I170,0),I170)</f>
        <v>0</v>
      </c>
      <c r="L170" s="7" t="s">
        <v>275</v>
      </c>
    </row>
    <row r="171" spans="1:7" ht="15.75" customHeight="1">
      <c r="A171" s="3"/>
      <c r="B171" s="64" t="s">
        <v>131</v>
      </c>
      <c r="C171" s="64"/>
      <c r="D171" s="4">
        <f>SUM(J169:J170)</f>
        <v>5000</v>
      </c>
      <c r="E171" s="4">
        <f>SUM(K169:K170)</f>
        <v>3500</v>
      </c>
      <c r="F171" s="4">
        <f>E171-D171</f>
        <v>-1500</v>
      </c>
      <c r="G171" s="4">
        <f>IF(D171=0,0,E171/D171)*100</f>
        <v>70</v>
      </c>
    </row>
    <row r="172" spans="1:7" ht="16.5" customHeight="1">
      <c r="A172" s="3"/>
      <c r="B172" s="17"/>
      <c r="C172" s="8"/>
      <c r="D172" s="6"/>
      <c r="E172" s="6"/>
      <c r="F172" s="6"/>
      <c r="G172" s="6"/>
    </row>
    <row r="173" spans="1:7" ht="15.75" customHeight="1">
      <c r="A173" s="3"/>
      <c r="B173" s="64" t="s">
        <v>258</v>
      </c>
      <c r="C173" s="64"/>
      <c r="D173" s="4">
        <f>SUM(D164,D167,D171)</f>
        <v>861365</v>
      </c>
      <c r="E173" s="4">
        <f>SUM(E164,E167,E171)</f>
        <v>801387</v>
      </c>
      <c r="F173" s="4">
        <f>E173-D173</f>
        <v>-59978</v>
      </c>
      <c r="G173" s="4">
        <f>IF(D173=0,0,E173/D173)*100</f>
        <v>93.03686590469778</v>
      </c>
    </row>
    <row r="174" spans="1:7" ht="16.5" customHeight="1">
      <c r="A174" s="3"/>
      <c r="B174" s="17"/>
      <c r="C174" s="8"/>
      <c r="D174" s="6"/>
      <c r="E174" s="6"/>
      <c r="F174" s="6"/>
      <c r="G174" s="6"/>
    </row>
    <row r="175" spans="1:7" ht="16.5" customHeight="1">
      <c r="A175" s="3"/>
      <c r="B175" s="21" t="s">
        <v>244</v>
      </c>
      <c r="C175" s="18"/>
      <c r="D175" s="18"/>
      <c r="E175" s="18"/>
      <c r="F175" s="18"/>
      <c r="G175" s="18"/>
    </row>
    <row r="176" spans="1:7" ht="16.5" customHeight="1">
      <c r="A176" s="3"/>
      <c r="B176" s="25" t="s">
        <v>84</v>
      </c>
      <c r="C176" s="18"/>
      <c r="D176" s="18"/>
      <c r="E176" s="18"/>
      <c r="F176" s="18"/>
      <c r="G176" s="18"/>
    </row>
    <row r="177" spans="1:12" ht="16.5" customHeight="1">
      <c r="A177" s="3"/>
      <c r="B177" s="22" t="s">
        <v>97</v>
      </c>
      <c r="C177" s="19" t="s">
        <v>98</v>
      </c>
      <c r="D177" s="4">
        <v>7784</v>
      </c>
      <c r="E177" s="4">
        <v>3189</v>
      </c>
      <c r="F177" s="4">
        <f>E177-D177</f>
        <v>-4595</v>
      </c>
      <c r="G177" s="4">
        <f>IF(D177=0,0,E177/D177)*100</f>
        <v>40.968653648509765</v>
      </c>
      <c r="H177" s="7">
        <v>7784</v>
      </c>
      <c r="I177" s="7">
        <v>3189</v>
      </c>
      <c r="J177" s="7">
        <f>IF(L177="Рекапитулация по групи: Натурални",IF(C177="0100",H177,0),H177)</f>
        <v>7784</v>
      </c>
      <c r="K177" s="7">
        <f>IF(L177="Рекапитулация по групи: Натурални",IF(C177="0100",I177,0),I177)</f>
        <v>3189</v>
      </c>
      <c r="L177" s="7" t="s">
        <v>275</v>
      </c>
    </row>
    <row r="178" spans="1:12" ht="16.5" customHeight="1">
      <c r="A178" s="3"/>
      <c r="B178" s="22" t="s">
        <v>101</v>
      </c>
      <c r="C178" s="19" t="s">
        <v>102</v>
      </c>
      <c r="D178" s="4">
        <v>7784</v>
      </c>
      <c r="E178" s="4">
        <v>3189</v>
      </c>
      <c r="F178" s="4">
        <f>E178-D178</f>
        <v>-4595</v>
      </c>
      <c r="G178" s="4">
        <f>IF(D178=0,0,E178/D178)*100</f>
        <v>40.968653648509765</v>
      </c>
      <c r="H178" s="7">
        <v>0</v>
      </c>
      <c r="I178" s="7">
        <v>0</v>
      </c>
      <c r="J178" s="7">
        <f>IF(L178="Рекапитулация по групи: Натурални",IF(C178="0100",H178,0),H178)</f>
        <v>0</v>
      </c>
      <c r="K178" s="7">
        <f>IF(L178="Рекапитулация по групи: Натурални",IF(C178="0100",I178,0),I178)</f>
        <v>0</v>
      </c>
      <c r="L178" s="7" t="s">
        <v>275</v>
      </c>
    </row>
    <row r="179" spans="1:7" ht="15.75" customHeight="1">
      <c r="A179" s="3"/>
      <c r="B179" s="64" t="s">
        <v>105</v>
      </c>
      <c r="C179" s="64"/>
      <c r="D179" s="4">
        <f>SUM(J177:J178)</f>
        <v>7784</v>
      </c>
      <c r="E179" s="4">
        <f>SUM(K177:K178)</f>
        <v>3189</v>
      </c>
      <c r="F179" s="4">
        <f>E179-D179</f>
        <v>-4595</v>
      </c>
      <c r="G179" s="4">
        <f>IF(D179=0,0,E179/D179)*100</f>
        <v>40.968653648509765</v>
      </c>
    </row>
    <row r="180" spans="1:7" ht="16.5" customHeight="1">
      <c r="A180" s="3"/>
      <c r="B180" s="17"/>
      <c r="C180" s="8"/>
      <c r="D180" s="6"/>
      <c r="E180" s="6"/>
      <c r="F180" s="6"/>
      <c r="G180" s="6"/>
    </row>
    <row r="181" spans="1:7" ht="15.75" customHeight="1">
      <c r="A181" s="3"/>
      <c r="B181" s="64" t="s">
        <v>247</v>
      </c>
      <c r="C181" s="64"/>
      <c r="D181" s="4">
        <f>SUM(D179)</f>
        <v>7784</v>
      </c>
      <c r="E181" s="4">
        <f>SUM(E179)</f>
        <v>3189</v>
      </c>
      <c r="F181" s="4">
        <f>E181-D181</f>
        <v>-4595</v>
      </c>
      <c r="G181" s="4">
        <f>IF(D181=0,0,E181/D181)*100</f>
        <v>40.968653648509765</v>
      </c>
    </row>
    <row r="182" spans="1:7" ht="16.5" customHeight="1">
      <c r="A182" s="3"/>
      <c r="B182" s="17"/>
      <c r="C182" s="8"/>
      <c r="D182" s="6"/>
      <c r="E182" s="6"/>
      <c r="F182" s="6"/>
      <c r="G182" s="6"/>
    </row>
    <row r="183" spans="1:7" ht="16.5" customHeight="1">
      <c r="A183" s="3"/>
      <c r="B183" s="17"/>
      <c r="C183" s="8"/>
      <c r="D183" s="6"/>
      <c r="E183" s="6"/>
      <c r="F183" s="6"/>
      <c r="G183" s="6"/>
    </row>
    <row r="184" spans="1:7" ht="16.5" customHeight="1">
      <c r="A184" s="3"/>
      <c r="B184" s="70" t="s">
        <v>260</v>
      </c>
      <c r="C184" s="70"/>
      <c r="D184" s="70"/>
      <c r="E184" s="70"/>
      <c r="F184" s="70"/>
      <c r="G184" s="70"/>
    </row>
    <row r="185" spans="1:7" ht="16.5" customHeight="1">
      <c r="A185" s="3"/>
      <c r="B185" s="21" t="s">
        <v>269</v>
      </c>
      <c r="C185" s="18"/>
      <c r="D185" s="18"/>
      <c r="E185" s="18"/>
      <c r="F185" s="18"/>
      <c r="G185" s="18"/>
    </row>
    <row r="186" spans="1:7" ht="16.5" customHeight="1">
      <c r="A186" s="3"/>
      <c r="B186" s="25" t="s">
        <v>84</v>
      </c>
      <c r="C186" s="18"/>
      <c r="D186" s="18"/>
      <c r="E186" s="18"/>
      <c r="F186" s="18"/>
      <c r="G186" s="18"/>
    </row>
    <row r="187" spans="1:12" ht="16.5" customHeight="1">
      <c r="A187" s="3"/>
      <c r="B187" s="22" t="s">
        <v>97</v>
      </c>
      <c r="C187" s="19" t="s">
        <v>98</v>
      </c>
      <c r="D187" s="4">
        <v>53340</v>
      </c>
      <c r="E187" s="4">
        <v>53250</v>
      </c>
      <c r="F187" s="4">
        <f aca="true" t="shared" si="22" ref="F187:F193">E187-D187</f>
        <v>-90</v>
      </c>
      <c r="G187" s="4">
        <f aca="true" t="shared" si="23" ref="G187:G193">IF(D187=0,0,E187/D187)*100</f>
        <v>99.83127109111362</v>
      </c>
      <c r="H187" s="7">
        <v>53340</v>
      </c>
      <c r="I187" s="7">
        <v>53250</v>
      </c>
      <c r="J187" s="7">
        <f aca="true" t="shared" si="24" ref="J187:J192">IF(L187="Рекапитулация по групи: Натурални",IF(C187="0100",H187,0),H187)</f>
        <v>53340</v>
      </c>
      <c r="K187" s="7">
        <f aca="true" t="shared" si="25" ref="K187:K192">IF(L187="Рекапитулация по групи: Натурални",IF(C187="0100",I187,0),I187)</f>
        <v>53250</v>
      </c>
      <c r="L187" s="7" t="s">
        <v>275</v>
      </c>
    </row>
    <row r="188" spans="1:12" ht="16.5" customHeight="1">
      <c r="A188" s="3"/>
      <c r="B188" s="22" t="s">
        <v>101</v>
      </c>
      <c r="C188" s="19" t="s">
        <v>102</v>
      </c>
      <c r="D188" s="4">
        <v>950</v>
      </c>
      <c r="E188" s="4">
        <v>950</v>
      </c>
      <c r="F188" s="4">
        <f t="shared" si="22"/>
        <v>0</v>
      </c>
      <c r="G188" s="4">
        <f t="shared" si="23"/>
        <v>100</v>
      </c>
      <c r="H188" s="7">
        <v>0</v>
      </c>
      <c r="I188" s="7">
        <v>0</v>
      </c>
      <c r="J188" s="7">
        <f t="shared" si="24"/>
        <v>0</v>
      </c>
      <c r="K188" s="7">
        <f t="shared" si="25"/>
        <v>0</v>
      </c>
      <c r="L188" s="7" t="s">
        <v>275</v>
      </c>
    </row>
    <row r="189" spans="1:12" ht="16.5" customHeight="1">
      <c r="A189" s="3"/>
      <c r="B189" s="22" t="s">
        <v>120</v>
      </c>
      <c r="C189" s="19" t="s">
        <v>121</v>
      </c>
      <c r="D189" s="4">
        <v>52390</v>
      </c>
      <c r="E189" s="4">
        <v>52300</v>
      </c>
      <c r="F189" s="4">
        <f t="shared" si="22"/>
        <v>-90</v>
      </c>
      <c r="G189" s="4">
        <f t="shared" si="23"/>
        <v>99.82821149074252</v>
      </c>
      <c r="H189" s="7">
        <v>0</v>
      </c>
      <c r="I189" s="7">
        <v>0</v>
      </c>
      <c r="J189" s="7">
        <f t="shared" si="24"/>
        <v>0</v>
      </c>
      <c r="K189" s="7">
        <f t="shared" si="25"/>
        <v>0</v>
      </c>
      <c r="L189" s="7" t="s">
        <v>275</v>
      </c>
    </row>
    <row r="190" spans="1:12" ht="16.5" customHeight="1">
      <c r="A190" s="3"/>
      <c r="B190" s="22" t="s">
        <v>122</v>
      </c>
      <c r="C190" s="19" t="s">
        <v>123</v>
      </c>
      <c r="D190" s="4">
        <v>0</v>
      </c>
      <c r="E190" s="4">
        <v>0</v>
      </c>
      <c r="F190" s="4">
        <f t="shared" si="22"/>
        <v>0</v>
      </c>
      <c r="G190" s="4">
        <f t="shared" si="23"/>
        <v>0</v>
      </c>
      <c r="H190" s="7">
        <v>0</v>
      </c>
      <c r="I190" s="7">
        <v>0</v>
      </c>
      <c r="J190" s="7">
        <f t="shared" si="24"/>
        <v>0</v>
      </c>
      <c r="K190" s="7">
        <f t="shared" si="25"/>
        <v>0</v>
      </c>
      <c r="L190" s="7" t="s">
        <v>275</v>
      </c>
    </row>
    <row r="191" spans="1:12" ht="16.5" customHeight="1">
      <c r="A191" s="3"/>
      <c r="B191" s="22" t="s">
        <v>124</v>
      </c>
      <c r="C191" s="19" t="s">
        <v>125</v>
      </c>
      <c r="D191" s="4">
        <v>9329</v>
      </c>
      <c r="E191" s="4">
        <v>9329</v>
      </c>
      <c r="F191" s="4">
        <f t="shared" si="22"/>
        <v>0</v>
      </c>
      <c r="G191" s="4">
        <f t="shared" si="23"/>
        <v>100</v>
      </c>
      <c r="H191" s="7">
        <v>9329</v>
      </c>
      <c r="I191" s="7">
        <v>9329</v>
      </c>
      <c r="J191" s="7">
        <f t="shared" si="24"/>
        <v>9329</v>
      </c>
      <c r="K191" s="7">
        <f t="shared" si="25"/>
        <v>9329</v>
      </c>
      <c r="L191" s="7" t="s">
        <v>275</v>
      </c>
    </row>
    <row r="192" spans="1:12" ht="16.5" customHeight="1">
      <c r="A192" s="3"/>
      <c r="B192" s="22" t="s">
        <v>126</v>
      </c>
      <c r="C192" s="19" t="s">
        <v>127</v>
      </c>
      <c r="D192" s="4">
        <v>9329</v>
      </c>
      <c r="E192" s="4">
        <v>9329</v>
      </c>
      <c r="F192" s="4">
        <f t="shared" si="22"/>
        <v>0</v>
      </c>
      <c r="G192" s="4">
        <f t="shared" si="23"/>
        <v>100</v>
      </c>
      <c r="H192" s="7">
        <v>0</v>
      </c>
      <c r="I192" s="7">
        <v>0</v>
      </c>
      <c r="J192" s="7">
        <f t="shared" si="24"/>
        <v>0</v>
      </c>
      <c r="K192" s="7">
        <f t="shared" si="25"/>
        <v>0</v>
      </c>
      <c r="L192" s="7" t="s">
        <v>275</v>
      </c>
    </row>
    <row r="193" spans="1:7" ht="15.75" customHeight="1">
      <c r="A193" s="3"/>
      <c r="B193" s="64" t="s">
        <v>105</v>
      </c>
      <c r="C193" s="64"/>
      <c r="D193" s="4">
        <f>SUM(J187:J192)</f>
        <v>62669</v>
      </c>
      <c r="E193" s="4">
        <f>SUM(K187:K192)</f>
        <v>62579</v>
      </c>
      <c r="F193" s="4">
        <f t="shared" si="22"/>
        <v>-90</v>
      </c>
      <c r="G193" s="4">
        <f t="shared" si="23"/>
        <v>99.85638832596658</v>
      </c>
    </row>
    <row r="194" spans="1:7" ht="16.5" customHeight="1">
      <c r="A194" s="3"/>
      <c r="B194" s="17"/>
      <c r="C194" s="8"/>
      <c r="D194" s="6"/>
      <c r="E194" s="6"/>
      <c r="F194" s="6"/>
      <c r="G194" s="6"/>
    </row>
    <row r="195" spans="1:7" ht="15.75" customHeight="1">
      <c r="A195" s="3"/>
      <c r="B195" s="64" t="s">
        <v>272</v>
      </c>
      <c r="C195" s="64"/>
      <c r="D195" s="4">
        <f>SUM(D193)</f>
        <v>62669</v>
      </c>
      <c r="E195" s="4">
        <f>SUM(E193)</f>
        <v>62579</v>
      </c>
      <c r="F195" s="4">
        <f>E195-D195</f>
        <v>-90</v>
      </c>
      <c r="G195" s="4">
        <f>IF(D195=0,0,E195/D195)*100</f>
        <v>99.85638832596658</v>
      </c>
    </row>
    <row r="196" spans="1:7" ht="16.5" customHeight="1">
      <c r="A196" s="3"/>
      <c r="B196" s="17"/>
      <c r="C196" s="8"/>
      <c r="D196" s="6"/>
      <c r="E196" s="6"/>
      <c r="F196" s="6"/>
      <c r="G196" s="6"/>
    </row>
    <row r="197" spans="1:7" ht="16.5" customHeight="1">
      <c r="A197" s="3"/>
      <c r="B197" s="21" t="s">
        <v>261</v>
      </c>
      <c r="C197" s="18"/>
      <c r="D197" s="18"/>
      <c r="E197" s="18"/>
      <c r="F197" s="18"/>
      <c r="G197" s="18"/>
    </row>
    <row r="198" spans="1:7" ht="16.5" customHeight="1">
      <c r="A198" s="3"/>
      <c r="B198" s="25" t="s">
        <v>250</v>
      </c>
      <c r="C198" s="18"/>
      <c r="D198" s="18"/>
      <c r="E198" s="18"/>
      <c r="F198" s="18"/>
      <c r="G198" s="18"/>
    </row>
    <row r="199" spans="1:12" ht="16.5" customHeight="1">
      <c r="A199" s="3"/>
      <c r="B199" s="22" t="s">
        <v>263</v>
      </c>
      <c r="C199" s="19" t="s">
        <v>264</v>
      </c>
      <c r="D199" s="4">
        <v>29933</v>
      </c>
      <c r="E199" s="4">
        <v>29933</v>
      </c>
      <c r="F199" s="4">
        <f>E199-D199</f>
        <v>0</v>
      </c>
      <c r="G199" s="4">
        <f>IF(D199=0,0,E199/D199)*100</f>
        <v>100</v>
      </c>
      <c r="H199" s="7">
        <v>29933</v>
      </c>
      <c r="I199" s="7">
        <v>29933</v>
      </c>
      <c r="J199" s="7">
        <f>IF(L199="Рекапитулация по групи: Натурални",IF(C199="0100",H199,0),H199)</f>
        <v>29933</v>
      </c>
      <c r="K199" s="7">
        <f>IF(L199="Рекапитулация по групи: Натурални",IF(C199="0100",I199,0),I199)</f>
        <v>29933</v>
      </c>
      <c r="L199" s="7" t="s">
        <v>275</v>
      </c>
    </row>
    <row r="200" spans="1:12" ht="16.5" customHeight="1">
      <c r="A200" s="3"/>
      <c r="B200" s="22" t="s">
        <v>265</v>
      </c>
      <c r="C200" s="19" t="s">
        <v>266</v>
      </c>
      <c r="D200" s="4">
        <v>29933</v>
      </c>
      <c r="E200" s="4">
        <v>29933</v>
      </c>
      <c r="F200" s="4">
        <f>E200-D200</f>
        <v>0</v>
      </c>
      <c r="G200" s="4">
        <f>IF(D200=0,0,E200/D200)*100</f>
        <v>100</v>
      </c>
      <c r="H200" s="7">
        <v>0</v>
      </c>
      <c r="I200" s="7">
        <v>0</v>
      </c>
      <c r="J200" s="7">
        <f>IF(L200="Рекапитулация по групи: Натурални",IF(C200="0100",H200,0),H200)</f>
        <v>0</v>
      </c>
      <c r="K200" s="7">
        <f>IF(L200="Рекапитулация по групи: Натурални",IF(C200="0100",I200,0),I200)</f>
        <v>0</v>
      </c>
      <c r="L200" s="7" t="s">
        <v>275</v>
      </c>
    </row>
    <row r="201" spans="1:7" ht="15.75" customHeight="1">
      <c r="A201" s="3"/>
      <c r="B201" s="64" t="s">
        <v>252</v>
      </c>
      <c r="C201" s="64"/>
      <c r="D201" s="4">
        <f>SUM(J199:J200)</f>
        <v>29933</v>
      </c>
      <c r="E201" s="4">
        <f>SUM(K199:K200)</f>
        <v>29933</v>
      </c>
      <c r="F201" s="4">
        <f>E201-D201</f>
        <v>0</v>
      </c>
      <c r="G201" s="4">
        <f>IF(D201=0,0,E201/D201)*100</f>
        <v>100</v>
      </c>
    </row>
    <row r="202" spans="1:7" ht="16.5" customHeight="1">
      <c r="A202" s="3"/>
      <c r="B202" s="17"/>
      <c r="C202" s="8"/>
      <c r="D202" s="6"/>
      <c r="E202" s="6"/>
      <c r="F202" s="6"/>
      <c r="G202" s="6"/>
    </row>
    <row r="203" spans="1:7" ht="15.75" customHeight="1">
      <c r="A203" s="3"/>
      <c r="B203" s="64" t="s">
        <v>268</v>
      </c>
      <c r="C203" s="64"/>
      <c r="D203" s="4">
        <f>SUM(D201)</f>
        <v>29933</v>
      </c>
      <c r="E203" s="4">
        <f>SUM(E201)</f>
        <v>29933</v>
      </c>
      <c r="F203" s="4">
        <f>E203-D203</f>
        <v>0</v>
      </c>
      <c r="G203" s="4">
        <f>IF(D203=0,0,E203/D203)*100</f>
        <v>100</v>
      </c>
    </row>
    <row r="204" spans="1:7" ht="16.5" customHeight="1">
      <c r="A204" s="3"/>
      <c r="B204" s="17"/>
      <c r="C204" s="8"/>
      <c r="D204" s="6"/>
      <c r="E204" s="6"/>
      <c r="F204" s="6"/>
      <c r="G204" s="6"/>
    </row>
    <row r="205" spans="1:7" ht="16.5" customHeight="1">
      <c r="A205" s="3"/>
      <c r="B205" s="17"/>
      <c r="C205" s="8"/>
      <c r="D205" s="6"/>
      <c r="E205" s="6"/>
      <c r="F205" s="6"/>
      <c r="G205" s="6"/>
    </row>
    <row r="206" spans="1:7" ht="16.5" customHeight="1">
      <c r="A206" s="3"/>
      <c r="B206" s="23"/>
      <c r="C206" s="8" t="s">
        <v>9</v>
      </c>
      <c r="D206" s="4">
        <f>SUM(D38,D61,D80,D94,D139,D173,D181,D195,D203)</f>
        <v>8503351</v>
      </c>
      <c r="E206" s="4">
        <f>SUM(E38,E61,E80,E94,E139,E173,E181,E195,E203)</f>
        <v>7667938</v>
      </c>
      <c r="F206" s="4">
        <f>E206-D206</f>
        <v>-835413</v>
      </c>
      <c r="G206" s="4">
        <f>IF(D206=0,0,E206/D206)*100</f>
        <v>90.17548493529198</v>
      </c>
    </row>
    <row r="208" ht="16.5" customHeight="1"/>
    <row r="209" ht="16.5" customHeight="1"/>
    <row r="210" ht="16.5" customHeight="1"/>
  </sheetData>
  <sheetProtection selectLockedCells="1" selectUnlockedCells="1"/>
  <mergeCells count="31">
    <mergeCell ref="B203:C203"/>
    <mergeCell ref="B179:C179"/>
    <mergeCell ref="B181:C181"/>
    <mergeCell ref="B184:G184"/>
    <mergeCell ref="B193:C193"/>
    <mergeCell ref="B195:C195"/>
    <mergeCell ref="B201:C201"/>
    <mergeCell ref="B139:C139"/>
    <mergeCell ref="B142:G142"/>
    <mergeCell ref="B164:C164"/>
    <mergeCell ref="B167:C167"/>
    <mergeCell ref="B171:C171"/>
    <mergeCell ref="B173:C173"/>
    <mergeCell ref="B87:C87"/>
    <mergeCell ref="B92:C92"/>
    <mergeCell ref="B94:C94"/>
    <mergeCell ref="B97:G97"/>
    <mergeCell ref="B130:C130"/>
    <mergeCell ref="B137:C137"/>
    <mergeCell ref="B38:C38"/>
    <mergeCell ref="B41:G41"/>
    <mergeCell ref="B59:C59"/>
    <mergeCell ref="B61:C61"/>
    <mergeCell ref="B78:C78"/>
    <mergeCell ref="B80:C80"/>
    <mergeCell ref="B2:G2"/>
    <mergeCell ref="B3:G3"/>
    <mergeCell ref="B8:G8"/>
    <mergeCell ref="B10:G10"/>
    <mergeCell ref="B33:C33"/>
    <mergeCell ref="B36:C36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User-A</dc:creator>
  <cp:keywords/>
  <dc:description/>
  <cp:lastModifiedBy>User-A</cp:lastModifiedBy>
  <cp:lastPrinted>2024-02-05T11:28:07Z</cp:lastPrinted>
  <dcterms:created xsi:type="dcterms:W3CDTF">2023-02-06T15:03:06Z</dcterms:created>
  <dcterms:modified xsi:type="dcterms:W3CDTF">2024-03-06T13:41:26Z</dcterms:modified>
  <cp:category/>
  <cp:version/>
  <cp:contentType/>
  <cp:contentStatus/>
</cp:coreProperties>
</file>